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4г\"/>
    </mc:Choice>
  </mc:AlternateContent>
  <xr:revisionPtr revIDLastSave="0" documentId="13_ncr:1_{7686D8AF-D085-4348-BA49-2EDED45AC61D}" xr6:coauthVersionLast="47" xr6:coauthVersionMax="47" xr10:uidLastSave="{00000000-0000-0000-0000-000000000000}"/>
  <bookViews>
    <workbookView xWindow="0" yWindow="1095" windowWidth="17865" windowHeight="13380" xr2:uid="{576A9DE0-0908-4C82-8534-1D81A014FA29}"/>
  </bookViews>
  <sheets>
    <sheet name="2024" sheetId="1" r:id="rId1"/>
  </sheets>
  <definedNames>
    <definedName name="_xlnm.Print_Area" localSheetId="0">'2024'!$A$1:$G$95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29" i="1" s="1"/>
  <c r="F33" i="1"/>
  <c r="F29" i="1" s="1"/>
  <c r="E33" i="1"/>
  <c r="D33" i="1"/>
  <c r="D29" i="1" s="1"/>
  <c r="E29" i="1"/>
  <c r="G23" i="1"/>
  <c r="F23" i="1"/>
  <c r="E23" i="1"/>
  <c r="D23" i="1"/>
  <c r="G14" i="1"/>
  <c r="F14" i="1"/>
  <c r="E14" i="1"/>
  <c r="E9" i="1" s="1"/>
  <c r="D14" i="1"/>
  <c r="G11" i="1"/>
  <c r="G9" i="1" s="1"/>
  <c r="F11" i="1"/>
  <c r="E11" i="1"/>
  <c r="D11" i="1"/>
  <c r="F9" i="1"/>
  <c r="D9" i="1"/>
  <c r="E75" i="1" l="1"/>
  <c r="E71" i="1" s="1"/>
  <c r="F75" i="1"/>
  <c r="F71" i="1" s="1"/>
  <c r="G75" i="1"/>
  <c r="D75" i="1"/>
  <c r="G71" i="1"/>
  <c r="D71" i="1"/>
  <c r="E56" i="1"/>
  <c r="F56" i="1"/>
  <c r="G56" i="1"/>
  <c r="D56" i="1"/>
  <c r="E53" i="1"/>
  <c r="E51" i="1" s="1"/>
  <c r="F53" i="1"/>
  <c r="F51" i="1" s="1"/>
  <c r="G53" i="1"/>
  <c r="G51" i="1" s="1"/>
  <c r="D53" i="1"/>
  <c r="D51" i="1"/>
  <c r="G65" i="1"/>
  <c r="F65" i="1"/>
  <c r="E65" i="1"/>
  <c r="D65" i="1"/>
  <c r="C82" i="1" l="1"/>
  <c r="C40" i="1"/>
  <c r="C67" i="1"/>
  <c r="C25" i="1"/>
  <c r="C53" i="1" l="1"/>
  <c r="C79" i="1"/>
  <c r="C80" i="1"/>
  <c r="C64" i="1"/>
  <c r="C63" i="1"/>
  <c r="C62" i="1"/>
  <c r="C54" i="1"/>
  <c r="C37" i="1"/>
  <c r="C38" i="1"/>
  <c r="C39" i="1"/>
  <c r="C20" i="1"/>
  <c r="C21" i="1"/>
  <c r="C22" i="1"/>
  <c r="C11" i="1"/>
  <c r="C12" i="1"/>
  <c r="C83" i="1" l="1"/>
  <c r="C61" i="1"/>
  <c r="C41" i="1" l="1"/>
  <c r="C19" i="1"/>
  <c r="D47" i="1" l="1"/>
  <c r="G47" i="1"/>
  <c r="F47" i="1"/>
  <c r="G90" i="1" l="1"/>
  <c r="F90" i="1"/>
  <c r="D90" i="1"/>
  <c r="C89" i="1"/>
  <c r="C88" i="1"/>
  <c r="C85" i="1"/>
  <c r="C81" i="1"/>
  <c r="C78" i="1"/>
  <c r="C77" i="1"/>
  <c r="C76" i="1"/>
  <c r="C75" i="1"/>
  <c r="C74" i="1"/>
  <c r="C73" i="1"/>
  <c r="C71" i="1"/>
  <c r="C68" i="1"/>
  <c r="C66" i="1"/>
  <c r="C65" i="1"/>
  <c r="C60" i="1"/>
  <c r="C59" i="1"/>
  <c r="C58" i="1"/>
  <c r="C57" i="1"/>
  <c r="C56" i="1"/>
  <c r="C55" i="1"/>
  <c r="C52" i="1"/>
  <c r="C51" i="1"/>
  <c r="F49" i="1"/>
  <c r="G49" i="1"/>
  <c r="D49" i="1"/>
  <c r="C35" i="1"/>
  <c r="C36" i="1"/>
  <c r="C24" i="1"/>
  <c r="C17" i="1"/>
  <c r="C16" i="1"/>
  <c r="C14" i="1"/>
  <c r="C13" i="1"/>
  <c r="C10" i="1"/>
  <c r="C48" i="1"/>
  <c r="C46" i="1"/>
  <c r="C43" i="1"/>
  <c r="C34" i="1"/>
  <c r="C33" i="1"/>
  <c r="C31" i="1"/>
  <c r="C29" i="1"/>
  <c r="C26" i="1"/>
  <c r="C23" i="1"/>
  <c r="C18" i="1"/>
  <c r="C15" i="1"/>
  <c r="C9" i="1"/>
  <c r="H71" i="1" l="1"/>
  <c r="C49" i="1"/>
  <c r="C90" i="1"/>
  <c r="C47" i="1"/>
</calcChain>
</file>

<file path=xl/sharedStrings.xml><?xml version="1.0" encoding="utf-8"?>
<sst xmlns="http://schemas.openxmlformats.org/spreadsheetml/2006/main" count="172" uniqueCount="87">
  <si>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</si>
  <si>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</si>
  <si>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</si>
  <si>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</si>
  <si>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</si>
  <si>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</si>
  <si>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</si>
  <si>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</si>
  <si>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</si>
  <si>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</si>
  <si>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</si>
  <si>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</si>
  <si>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</si>
  <si>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</si>
  <si>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</si>
  <si>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</si>
  <si>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</si>
  <si>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</si>
  <si>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</si>
  <si>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</si>
  <si>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</si>
  <si>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</si>
  <si>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</si>
  <si>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</si>
  <si>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</si>
  <si>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</si>
  <si>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</si>
  <si>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</si>
  <si>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</si>
  <si>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</si>
  <si>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</si>
  <si>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</si>
  <si>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</si>
  <si>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</si>
  <si>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</si>
  <si>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</si>
  <si>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</si>
  <si>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</si>
  <si>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</si>
  <si>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</si>
  <si>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</si>
  <si>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</si>
  <si>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</si>
  <si>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</si>
  <si>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</si>
  <si>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</si>
  <si>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</si>
  <si>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</si>
  <si>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</si>
  <si>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</si>
  <si>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</si>
  <si>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</si>
  <si>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</si>
  <si>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</si>
  <si>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</si>
  <si>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</si>
  <si>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</si>
  <si>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</si>
  <si>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</si>
  <si>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</si>
  <si>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</si>
  <si>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</si>
  <si>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1.1</t>
  </si>
  <si>
    <t>4.3.2</t>
  </si>
  <si>
    <t>4.3.3</t>
  </si>
  <si>
    <t>4.3.4</t>
  </si>
  <si>
    <t>4.3.5</t>
  </si>
  <si>
    <t>4.3.6</t>
  </si>
  <si>
    <t>1.4.5</t>
  </si>
  <si>
    <t>ООО "СТН-Энергосети"</t>
  </si>
  <si>
    <t>АО "Оборонэнерго" филиал "Волго-Вятский"</t>
  </si>
  <si>
    <t>4.3.7</t>
  </si>
  <si>
    <t>1.2.1</t>
  </si>
  <si>
    <t>Филиал "Нижегородский" ПАО "Т ПЛЮС"</t>
  </si>
  <si>
    <t>1.4.6</t>
  </si>
  <si>
    <t>АО "ЭСК"</t>
  </si>
  <si>
    <t>1.4.7</t>
  </si>
  <si>
    <t>1.4.8</t>
  </si>
  <si>
    <t>ООО «ЭЛСК НН»</t>
  </si>
  <si>
    <t>Объем превышения фактических объемов потерь мощности на объемами потерь, учтенными в сводном прогнозном балансе за соответствующий расчетный период)</t>
  </si>
  <si>
    <t>Филиал ПАО "Россети Центр и Приволжье" - "Нижновэнерго"</t>
  </si>
  <si>
    <t>ФКП "Завод имени Я.М. Свердлова"</t>
  </si>
  <si>
    <t>ООО "НКС"</t>
  </si>
  <si>
    <t>4.3.8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</si>
  <si>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2024г.</t>
  </si>
  <si>
    <t>ООО "Павловоэнерго"</t>
  </si>
  <si>
    <t>ОАО "РЖД" (Приволжская дирекция по энергообеспечению-структурное подразделение Трансэнерго-филиала открытого акционерного общества  "РЖД")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</si>
</sst>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0" fillId="0" borderId="7" xfId="0" applyNumberFormat="1" applyFont="1" applyBorder="1" applyAlignment="1">
      <alignment horizontal="center" vertical="center"/>
    </xf>
    <xf numFmtId="4" fontId="2" fillId="0" borderId="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6" xfId="1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H90"/>
  <sheetViews>
    <sheetView tabSelected="1" topLeftCell="A115" zoomScale="115" zoomScaleNormal="115" zoomScaleSheetLayoutView="115" workbookViewId="0">
      <selection activeCell="F17" sqref="F17"/>
    </sheetView>
  </sheetViews>
  <sheetFormatPr defaultRowHeight="12.75" x14ac:dyDescent="0.2"/>
  <cols>
    <col min="1" max="1" width="6.85546875" customWidth="1"/>
    <col min="2" max="2" width="53.140625" customWidth="1"/>
    <col min="3" max="3" width="12.7109375" style="22" customWidth="1"/>
    <col min="4" max="7" width="12.5703125" style="23" customWidth="1"/>
    <col min="8" max="8" width="10.710937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24" t="s">
        <v>58</v>
      </c>
    </row>
    <row r="3" spans="1:7" x14ac:dyDescent="0.2">
      <c r="A3" s="19" t="s">
        <v>84</v>
      </c>
      <c r="B3" s="19"/>
      <c r="C3" s="19"/>
      <c r="D3" s="19"/>
      <c r="E3" s="19"/>
      <c r="F3" s="19"/>
      <c r="G3" s="19"/>
    </row>
    <row r="4" spans="1:7" ht="62.25" customHeight="1" x14ac:dyDescent="0.2">
      <c r="A4" s="19"/>
      <c r="B4" s="19"/>
      <c r="C4" s="19"/>
      <c r="D4" s="19"/>
      <c r="E4" s="19"/>
      <c r="F4" s="19"/>
      <c r="G4" s="19"/>
    </row>
    <row r="5" spans="1:7" x14ac:dyDescent="0.2">
      <c r="A5" s="1"/>
      <c r="B5" s="1"/>
      <c r="C5" s="25"/>
      <c r="D5" s="26"/>
      <c r="E5" s="26"/>
      <c r="F5" s="26"/>
      <c r="G5" s="26"/>
    </row>
    <row r="6" spans="1:7" x14ac:dyDescent="0.2">
      <c r="A6" s="20" t="s">
        <v>0</v>
      </c>
      <c r="B6" s="20" t="s">
        <v>1</v>
      </c>
      <c r="C6" s="27" t="s">
        <v>2</v>
      </c>
      <c r="D6" s="28" t="s">
        <v>3</v>
      </c>
      <c r="E6" s="29"/>
      <c r="F6" s="29"/>
      <c r="G6" s="30"/>
    </row>
    <row r="7" spans="1:7" x14ac:dyDescent="0.2">
      <c r="A7" s="21"/>
      <c r="B7" s="21"/>
      <c r="C7" s="31"/>
      <c r="D7" s="32" t="s">
        <v>4</v>
      </c>
      <c r="E7" s="32" t="s">
        <v>5</v>
      </c>
      <c r="F7" s="32" t="s">
        <v>6</v>
      </c>
      <c r="G7" s="32" t="s">
        <v>7</v>
      </c>
    </row>
    <row r="8" spans="1:7" ht="21" customHeight="1" x14ac:dyDescent="0.2">
      <c r="A8" s="16" t="s">
        <v>8</v>
      </c>
      <c r="B8" s="17"/>
      <c r="C8" s="17"/>
      <c r="D8" s="17"/>
      <c r="E8" s="17"/>
      <c r="F8" s="17"/>
      <c r="G8" s="18"/>
    </row>
    <row r="9" spans="1:7" x14ac:dyDescent="0.2">
      <c r="A9" s="2">
        <v>1</v>
      </c>
      <c r="B9" s="3" t="s">
        <v>10</v>
      </c>
      <c r="C9" s="33">
        <f>SUM(D9:G9)</f>
        <v>354580.005</v>
      </c>
      <c r="D9" s="34">
        <f>SUM(D10,D11,D13,D14)</f>
        <v>169256.21899999998</v>
      </c>
      <c r="E9" s="34">
        <f>SUM(E10,E11,E13,E14)</f>
        <v>72359.722999999998</v>
      </c>
      <c r="F9" s="34">
        <f>SUM(F10,F11,F13,F14)</f>
        <v>110642.558</v>
      </c>
      <c r="G9" s="34">
        <f>SUM(G10,G11,G13,G14)</f>
        <v>2321.5050000000001</v>
      </c>
    </row>
    <row r="10" spans="1:7" x14ac:dyDescent="0.2">
      <c r="A10" s="8" t="s">
        <v>62</v>
      </c>
      <c r="B10" s="3" t="s">
        <v>12</v>
      </c>
      <c r="C10" s="33">
        <f>SUM(D10:G10)</f>
        <v>13670.753000000001</v>
      </c>
      <c r="D10" s="14"/>
      <c r="E10" s="14"/>
      <c r="F10" s="13">
        <v>13670.753000000001</v>
      </c>
      <c r="G10" s="14"/>
    </row>
    <row r="11" spans="1:7" x14ac:dyDescent="0.2">
      <c r="A11" s="2" t="s">
        <v>13</v>
      </c>
      <c r="B11" s="3" t="s">
        <v>14</v>
      </c>
      <c r="C11" s="33">
        <f>SUM(D11:G11)</f>
        <v>85.837999999999994</v>
      </c>
      <c r="D11" s="34">
        <f>SUM(D12)</f>
        <v>0</v>
      </c>
      <c r="E11" s="34">
        <f t="shared" ref="E11" si="0">SUM(E12)</f>
        <v>0</v>
      </c>
      <c r="F11" s="34">
        <f t="shared" ref="F11" si="1">SUM(F12)</f>
        <v>85.837999999999994</v>
      </c>
      <c r="G11" s="34">
        <f t="shared" ref="G11" si="2">SUM(G12)</f>
        <v>0</v>
      </c>
    </row>
    <row r="12" spans="1:7" x14ac:dyDescent="0.2">
      <c r="A12" s="2" t="s">
        <v>72</v>
      </c>
      <c r="B12" s="3" t="s">
        <v>73</v>
      </c>
      <c r="C12" s="33">
        <f>SUM(D12:G12)</f>
        <v>85.837999999999994</v>
      </c>
      <c r="D12" s="13"/>
      <c r="E12" s="13"/>
      <c r="F12" s="13">
        <v>85.837999999999994</v>
      </c>
      <c r="G12" s="14"/>
    </row>
    <row r="13" spans="1:7" x14ac:dyDescent="0.2">
      <c r="A13" s="4" t="s">
        <v>15</v>
      </c>
      <c r="B13" s="3" t="s">
        <v>16</v>
      </c>
      <c r="C13" s="33">
        <f t="shared" ref="C13:C14" si="3">SUM(D13:G13)</f>
        <v>1768.8049999999998</v>
      </c>
      <c r="D13" s="12">
        <v>713.00599999999997</v>
      </c>
      <c r="E13" s="12"/>
      <c r="F13" s="12">
        <v>1055.799</v>
      </c>
      <c r="G13" s="15"/>
    </row>
    <row r="14" spans="1:7" x14ac:dyDescent="0.2">
      <c r="A14" s="2" t="s">
        <v>17</v>
      </c>
      <c r="B14" s="3" t="s">
        <v>18</v>
      </c>
      <c r="C14" s="33">
        <f t="shared" si="3"/>
        <v>339054.609</v>
      </c>
      <c r="D14" s="34">
        <f>SUM(D15:D22)</f>
        <v>168543.21299999999</v>
      </c>
      <c r="E14" s="34">
        <f t="shared" ref="E14" si="4">SUM(E15:E22)</f>
        <v>72359.722999999998</v>
      </c>
      <c r="F14" s="34">
        <f t="shared" ref="F14" si="5">SUM(F15:F22)</f>
        <v>95830.168000000005</v>
      </c>
      <c r="G14" s="34">
        <f t="shared" ref="G14" si="6">SUM(G15:G22)</f>
        <v>2321.5050000000001</v>
      </c>
    </row>
    <row r="15" spans="1:7" ht="12.75" customHeight="1" x14ac:dyDescent="0.2">
      <c r="A15" s="2" t="s">
        <v>19</v>
      </c>
      <c r="B15" s="6" t="s">
        <v>80</v>
      </c>
      <c r="C15" s="33">
        <f t="shared" ref="C15:C49" si="7">SUM(D15:G15)</f>
        <v>329817.04000000004</v>
      </c>
      <c r="D15" s="13">
        <v>168543.21299999999</v>
      </c>
      <c r="E15" s="13">
        <v>72359.722999999998</v>
      </c>
      <c r="F15" s="12">
        <v>86631.078999999998</v>
      </c>
      <c r="G15" s="12">
        <v>2283.0250000000001</v>
      </c>
    </row>
    <row r="16" spans="1:7" x14ac:dyDescent="0.2">
      <c r="A16" s="2" t="s">
        <v>20</v>
      </c>
      <c r="B16" s="6" t="s">
        <v>85</v>
      </c>
      <c r="C16" s="33">
        <f t="shared" si="7"/>
        <v>917.61900000000003</v>
      </c>
      <c r="D16" s="12"/>
      <c r="E16" s="12"/>
      <c r="F16" s="12">
        <v>917.61900000000003</v>
      </c>
      <c r="G16" s="12"/>
    </row>
    <row r="17" spans="1:7" x14ac:dyDescent="0.2">
      <c r="A17" s="2" t="s">
        <v>59</v>
      </c>
      <c r="B17" s="6" t="s">
        <v>61</v>
      </c>
      <c r="C17" s="33">
        <f t="shared" si="7"/>
        <v>3790.232</v>
      </c>
      <c r="D17" s="12"/>
      <c r="E17" s="12"/>
      <c r="F17" s="12">
        <v>3790.232</v>
      </c>
      <c r="G17" s="12"/>
    </row>
    <row r="18" spans="1:7" ht="42.75" customHeight="1" x14ac:dyDescent="0.2">
      <c r="A18" s="2" t="s">
        <v>60</v>
      </c>
      <c r="B18" s="11" t="s">
        <v>86</v>
      </c>
      <c r="C18" s="33">
        <f t="shared" si="7"/>
        <v>1066.345</v>
      </c>
      <c r="D18" s="12"/>
      <c r="E18" s="12"/>
      <c r="F18" s="12">
        <v>1027.865</v>
      </c>
      <c r="G18" s="12">
        <v>38.479999999999997</v>
      </c>
    </row>
    <row r="19" spans="1:7" x14ac:dyDescent="0.2">
      <c r="A19" s="2" t="s">
        <v>68</v>
      </c>
      <c r="B19" s="11" t="s">
        <v>69</v>
      </c>
      <c r="C19" s="33">
        <f t="shared" si="7"/>
        <v>530.26900000000001</v>
      </c>
      <c r="D19" s="12"/>
      <c r="E19" s="12"/>
      <c r="F19" s="12">
        <v>530.26900000000001</v>
      </c>
      <c r="G19" s="12"/>
    </row>
    <row r="20" spans="1:7" x14ac:dyDescent="0.2">
      <c r="A20" s="2" t="s">
        <v>74</v>
      </c>
      <c r="B20" s="11" t="s">
        <v>75</v>
      </c>
      <c r="C20" s="33">
        <f t="shared" si="7"/>
        <v>206.34100000000001</v>
      </c>
      <c r="D20" s="12"/>
      <c r="E20" s="12"/>
      <c r="F20" s="12">
        <v>206.34100000000001</v>
      </c>
      <c r="G20" s="12"/>
    </row>
    <row r="21" spans="1:7" x14ac:dyDescent="0.2">
      <c r="A21" s="2" t="s">
        <v>76</v>
      </c>
      <c r="B21" s="11" t="s">
        <v>70</v>
      </c>
      <c r="C21" s="33">
        <f t="shared" si="7"/>
        <v>63.851999999999997</v>
      </c>
      <c r="D21" s="12"/>
      <c r="E21" s="12"/>
      <c r="F21" s="12">
        <v>63.851999999999997</v>
      </c>
      <c r="G21" s="12"/>
    </row>
    <row r="22" spans="1:7" x14ac:dyDescent="0.2">
      <c r="A22" s="2" t="s">
        <v>77</v>
      </c>
      <c r="B22" s="11" t="s">
        <v>81</v>
      </c>
      <c r="C22" s="33">
        <f t="shared" si="7"/>
        <v>2662.9110000000001</v>
      </c>
      <c r="D22" s="12"/>
      <c r="E22" s="12"/>
      <c r="F22" s="12">
        <v>2662.9110000000001</v>
      </c>
      <c r="G22" s="12"/>
    </row>
    <row r="23" spans="1:7" ht="25.5" x14ac:dyDescent="0.2">
      <c r="A23" s="2" t="s">
        <v>21</v>
      </c>
      <c r="B23" s="3" t="s">
        <v>22</v>
      </c>
      <c r="C23" s="33">
        <f t="shared" si="7"/>
        <v>280835.14799999999</v>
      </c>
      <c r="D23" s="34">
        <f>SUM(D25,D26,D27)</f>
        <v>0</v>
      </c>
      <c r="E23" s="34">
        <f>SUM(E24,E26,E27)</f>
        <v>0</v>
      </c>
      <c r="F23" s="34">
        <f>SUM(F24,F25,F27)</f>
        <v>153987.85399999999</v>
      </c>
      <c r="G23" s="34">
        <f>SUM(G24,G25,G26)</f>
        <v>126847.29399999999</v>
      </c>
    </row>
    <row r="24" spans="1:7" x14ac:dyDescent="0.2">
      <c r="A24" s="4" t="s">
        <v>23</v>
      </c>
      <c r="B24" s="3" t="s">
        <v>4</v>
      </c>
      <c r="C24" s="33">
        <f>SUM(D24:G24)</f>
        <v>81628.130999999994</v>
      </c>
      <c r="D24" s="15"/>
      <c r="E24" s="15"/>
      <c r="F24" s="12">
        <v>81628.130999999994</v>
      </c>
      <c r="G24" s="12"/>
    </row>
    <row r="25" spans="1:7" x14ac:dyDescent="0.2">
      <c r="A25" s="4" t="s">
        <v>24</v>
      </c>
      <c r="B25" s="3" t="s">
        <v>25</v>
      </c>
      <c r="C25" s="33">
        <f>SUM(D25:G25)</f>
        <v>72359.722999999998</v>
      </c>
      <c r="D25" s="15"/>
      <c r="E25" s="15"/>
      <c r="F25" s="12">
        <v>72359.722999999998</v>
      </c>
      <c r="G25" s="12"/>
    </row>
    <row r="26" spans="1:7" x14ac:dyDescent="0.2">
      <c r="A26" s="2" t="s">
        <v>26</v>
      </c>
      <c r="B26" s="3" t="s">
        <v>9</v>
      </c>
      <c r="C26" s="33">
        <f t="shared" si="7"/>
        <v>126847.29399999999</v>
      </c>
      <c r="D26" s="15"/>
      <c r="E26" s="15"/>
      <c r="F26" s="12"/>
      <c r="G26" s="12">
        <v>126847.29399999999</v>
      </c>
    </row>
    <row r="27" spans="1:7" x14ac:dyDescent="0.2">
      <c r="A27" s="4" t="s">
        <v>27</v>
      </c>
      <c r="B27" s="3" t="s">
        <v>7</v>
      </c>
      <c r="C27" s="33"/>
      <c r="D27" s="15"/>
      <c r="E27" s="15"/>
      <c r="F27" s="15"/>
      <c r="G27" s="15"/>
    </row>
    <row r="28" spans="1:7" ht="25.5" x14ac:dyDescent="0.2">
      <c r="A28" s="4" t="s">
        <v>28</v>
      </c>
      <c r="B28" s="5" t="s">
        <v>29</v>
      </c>
      <c r="C28" s="33"/>
      <c r="D28" s="15"/>
      <c r="E28" s="15"/>
      <c r="F28" s="15"/>
      <c r="G28" s="15"/>
    </row>
    <row r="29" spans="1:7" x14ac:dyDescent="0.2">
      <c r="A29" s="2" t="s">
        <v>30</v>
      </c>
      <c r="B29" s="3" t="s">
        <v>31</v>
      </c>
      <c r="C29" s="33">
        <f t="shared" si="7"/>
        <v>332780.15500000003</v>
      </c>
      <c r="D29" s="34">
        <f>SUM(D30,D31,D33,D42)</f>
        <v>85935.393000000011</v>
      </c>
      <c r="E29" s="34">
        <f t="shared" ref="E29" si="8">SUM(E30,E31,E33,E42)</f>
        <v>0</v>
      </c>
      <c r="F29" s="34">
        <f t="shared" ref="F29" si="9">SUM(F30,F31,F33,F42)</f>
        <v>128734.89800000002</v>
      </c>
      <c r="G29" s="34">
        <f t="shared" ref="G29" si="10">SUM(G30,G31,G33,G42)</f>
        <v>118109.864</v>
      </c>
    </row>
    <row r="30" spans="1:7" ht="25.5" x14ac:dyDescent="0.2">
      <c r="A30" s="4" t="s">
        <v>32</v>
      </c>
      <c r="B30" s="5" t="s">
        <v>33</v>
      </c>
      <c r="C30" s="33"/>
      <c r="D30" s="12"/>
      <c r="E30" s="12"/>
      <c r="F30" s="12"/>
      <c r="G30" s="12"/>
    </row>
    <row r="31" spans="1:7" x14ac:dyDescent="0.2">
      <c r="A31" s="2" t="s">
        <v>34</v>
      </c>
      <c r="B31" s="3" t="s">
        <v>35</v>
      </c>
      <c r="C31" s="33">
        <f t="shared" si="7"/>
        <v>246006.49800000002</v>
      </c>
      <c r="D31" s="34">
        <v>51395.283000000003</v>
      </c>
      <c r="E31" s="34"/>
      <c r="F31" s="34">
        <v>76899.188999999998</v>
      </c>
      <c r="G31" s="34">
        <v>117712.026</v>
      </c>
    </row>
    <row r="32" spans="1:7" x14ac:dyDescent="0.2">
      <c r="A32" s="2" t="s">
        <v>36</v>
      </c>
      <c r="B32" s="3" t="s">
        <v>37</v>
      </c>
      <c r="C32" s="33"/>
      <c r="D32" s="12"/>
      <c r="E32" s="12"/>
      <c r="F32" s="12"/>
      <c r="G32" s="12"/>
    </row>
    <row r="33" spans="1:7" x14ac:dyDescent="0.2">
      <c r="A33" s="2" t="s">
        <v>38</v>
      </c>
      <c r="B33" s="3" t="s">
        <v>39</v>
      </c>
      <c r="C33" s="33">
        <f t="shared" si="7"/>
        <v>86773.657000000021</v>
      </c>
      <c r="D33" s="34">
        <f>SUM(D34:D41)</f>
        <v>34540.11</v>
      </c>
      <c r="E33" s="34">
        <f t="shared" ref="E33" si="11">SUM(E34:E41)</f>
        <v>0</v>
      </c>
      <c r="F33" s="34">
        <f t="shared" ref="F33" si="12">SUM(F34:F41)</f>
        <v>51835.70900000001</v>
      </c>
      <c r="G33" s="34">
        <f t="shared" ref="G33" si="13">SUM(G34:G41)</f>
        <v>397.83799999999997</v>
      </c>
    </row>
    <row r="34" spans="1:7" ht="12.75" customHeight="1" x14ac:dyDescent="0.2">
      <c r="A34" s="2" t="s">
        <v>40</v>
      </c>
      <c r="B34" s="6" t="s">
        <v>80</v>
      </c>
      <c r="C34" s="33">
        <f t="shared" si="7"/>
        <v>70103.195999999996</v>
      </c>
      <c r="D34" s="12">
        <v>32173.254000000001</v>
      </c>
      <c r="E34" s="12"/>
      <c r="F34" s="12">
        <v>37642.932000000001</v>
      </c>
      <c r="G34" s="12">
        <v>287.01</v>
      </c>
    </row>
    <row r="35" spans="1:7" x14ac:dyDescent="0.2">
      <c r="A35" s="2" t="s">
        <v>63</v>
      </c>
      <c r="B35" s="7" t="s">
        <v>85</v>
      </c>
      <c r="C35" s="33">
        <f t="shared" si="7"/>
        <v>4913.3720000000003</v>
      </c>
      <c r="D35" s="12">
        <v>2366.8560000000002</v>
      </c>
      <c r="E35" s="12"/>
      <c r="F35" s="12">
        <v>2546.5160000000001</v>
      </c>
      <c r="G35" s="12"/>
    </row>
    <row r="36" spans="1:7" x14ac:dyDescent="0.2">
      <c r="A36" s="2" t="s">
        <v>64</v>
      </c>
      <c r="B36" s="6" t="s">
        <v>78</v>
      </c>
      <c r="C36" s="33">
        <f t="shared" si="7"/>
        <v>7810.4010000000007</v>
      </c>
      <c r="D36" s="12"/>
      <c r="E36" s="12"/>
      <c r="F36" s="12">
        <v>7699.5730000000003</v>
      </c>
      <c r="G36" s="12">
        <v>110.828</v>
      </c>
    </row>
    <row r="37" spans="1:7" x14ac:dyDescent="0.2">
      <c r="A37" s="2" t="s">
        <v>65</v>
      </c>
      <c r="B37" s="6" t="s">
        <v>75</v>
      </c>
      <c r="C37" s="33">
        <f t="shared" si="7"/>
        <v>13.483000000000001</v>
      </c>
      <c r="D37" s="12"/>
      <c r="E37" s="12"/>
      <c r="F37" s="12">
        <v>13.483000000000001</v>
      </c>
      <c r="G37" s="12"/>
    </row>
    <row r="38" spans="1:7" x14ac:dyDescent="0.2">
      <c r="A38" s="2" t="s">
        <v>66</v>
      </c>
      <c r="B38" s="6" t="s">
        <v>69</v>
      </c>
      <c r="C38" s="33">
        <f t="shared" si="7"/>
        <v>2463.7600000000002</v>
      </c>
      <c r="D38" s="12"/>
      <c r="E38" s="12"/>
      <c r="F38" s="12">
        <v>2463.7600000000002</v>
      </c>
      <c r="G38" s="12"/>
    </row>
    <row r="39" spans="1:7" x14ac:dyDescent="0.2">
      <c r="A39" s="2" t="s">
        <v>67</v>
      </c>
      <c r="B39" s="6" t="s">
        <v>82</v>
      </c>
      <c r="C39" s="33">
        <f t="shared" si="7"/>
        <v>1362.375</v>
      </c>
      <c r="D39" s="12"/>
      <c r="E39" s="12"/>
      <c r="F39" s="12">
        <v>1362.375</v>
      </c>
      <c r="G39" s="12"/>
    </row>
    <row r="40" spans="1:7" ht="40.5" customHeight="1" x14ac:dyDescent="0.2">
      <c r="A40" s="2" t="s">
        <v>71</v>
      </c>
      <c r="B40" s="6" t="s">
        <v>86</v>
      </c>
      <c r="C40" s="33">
        <f t="shared" si="7"/>
        <v>105.15</v>
      </c>
      <c r="D40" s="12"/>
      <c r="E40" s="12"/>
      <c r="F40" s="12">
        <v>105.15</v>
      </c>
      <c r="G40" s="12"/>
    </row>
    <row r="41" spans="1:7" x14ac:dyDescent="0.2">
      <c r="A41" s="2" t="s">
        <v>83</v>
      </c>
      <c r="B41" s="6" t="s">
        <v>70</v>
      </c>
      <c r="C41" s="33">
        <f t="shared" si="7"/>
        <v>1.92</v>
      </c>
      <c r="D41" s="12"/>
      <c r="E41" s="12"/>
      <c r="F41" s="12">
        <v>1.92</v>
      </c>
      <c r="G41" s="12"/>
    </row>
    <row r="42" spans="1:7" x14ac:dyDescent="0.2">
      <c r="A42" s="2" t="s">
        <v>41</v>
      </c>
      <c r="B42" s="3" t="s">
        <v>42</v>
      </c>
      <c r="C42" s="33"/>
      <c r="D42" s="12"/>
      <c r="E42" s="12"/>
      <c r="F42" s="12"/>
      <c r="G42" s="12"/>
    </row>
    <row r="43" spans="1:7" x14ac:dyDescent="0.2">
      <c r="A43" s="2" t="s">
        <v>43</v>
      </c>
      <c r="B43" s="3" t="s">
        <v>44</v>
      </c>
      <c r="C43" s="33">
        <f t="shared" si="7"/>
        <v>280835.14799999999</v>
      </c>
      <c r="D43" s="12">
        <v>81628.130999999994</v>
      </c>
      <c r="E43" s="12">
        <v>72359.722999999998</v>
      </c>
      <c r="F43" s="12">
        <v>126847.29399999999</v>
      </c>
      <c r="G43" s="12"/>
    </row>
    <row r="44" spans="1:7" x14ac:dyDescent="0.2">
      <c r="A44" s="4" t="s">
        <v>45</v>
      </c>
      <c r="B44" s="5" t="s">
        <v>46</v>
      </c>
      <c r="C44" s="33"/>
      <c r="D44" s="12"/>
      <c r="E44" s="12"/>
      <c r="F44" s="12"/>
      <c r="G44" s="12"/>
    </row>
    <row r="45" spans="1:7" x14ac:dyDescent="0.2">
      <c r="A45" s="4" t="s">
        <v>47</v>
      </c>
      <c r="B45" s="3" t="s">
        <v>48</v>
      </c>
      <c r="C45" s="33"/>
      <c r="D45" s="12"/>
      <c r="E45" s="12"/>
      <c r="F45" s="12"/>
      <c r="G45" s="12"/>
    </row>
    <row r="46" spans="1:7" x14ac:dyDescent="0.2">
      <c r="A46" s="2" t="s">
        <v>49</v>
      </c>
      <c r="B46" s="5" t="s">
        <v>50</v>
      </c>
      <c r="C46" s="33">
        <f t="shared" si="7"/>
        <v>21799.85</v>
      </c>
      <c r="D46" s="12">
        <v>1692.6949999999999</v>
      </c>
      <c r="E46" s="12"/>
      <c r="F46" s="12">
        <v>9048.2199999999993</v>
      </c>
      <c r="G46" s="12">
        <v>11058.934999999999</v>
      </c>
    </row>
    <row r="47" spans="1:7" x14ac:dyDescent="0.2">
      <c r="A47" s="4" t="s">
        <v>51</v>
      </c>
      <c r="B47" s="5" t="s">
        <v>52</v>
      </c>
      <c r="C47" s="9">
        <f>C46/C9*100</f>
        <v>6.1480765109696467</v>
      </c>
      <c r="D47" s="10">
        <f>D46/D9*100</f>
        <v>1.0000784668361284</v>
      </c>
      <c r="E47" s="10"/>
      <c r="F47" s="10">
        <f>F46/(F9+F23)*100</f>
        <v>3.4191912908331936</v>
      </c>
      <c r="G47" s="10">
        <f>G46/(G9+G23)*100</f>
        <v>8.5616147905811211</v>
      </c>
    </row>
    <row r="48" spans="1:7" ht="25.5" x14ac:dyDescent="0.2">
      <c r="A48" s="2" t="s">
        <v>53</v>
      </c>
      <c r="B48" s="3" t="s">
        <v>54</v>
      </c>
      <c r="C48" s="33">
        <f t="shared" si="7"/>
        <v>26125.1</v>
      </c>
      <c r="D48" s="12">
        <v>1692.712</v>
      </c>
      <c r="E48" s="12"/>
      <c r="F48" s="12">
        <v>10994.574000000001</v>
      </c>
      <c r="G48" s="12">
        <v>13437.814</v>
      </c>
    </row>
    <row r="49" spans="1:7" ht="51" x14ac:dyDescent="0.2">
      <c r="A49" s="2" t="s">
        <v>55</v>
      </c>
      <c r="B49" s="3" t="s">
        <v>56</v>
      </c>
      <c r="C49" s="33">
        <f t="shared" si="7"/>
        <v>-4325.2500000000018</v>
      </c>
      <c r="D49" s="12">
        <f>D46-D48</f>
        <v>-1.7000000000052751E-2</v>
      </c>
      <c r="E49" s="12"/>
      <c r="F49" s="12">
        <f t="shared" ref="F49:G49" si="14">F46-F48</f>
        <v>-1946.3540000000012</v>
      </c>
      <c r="G49" s="12">
        <f t="shared" si="14"/>
        <v>-2378.8790000000008</v>
      </c>
    </row>
    <row r="50" spans="1:7" ht="21" customHeight="1" x14ac:dyDescent="0.2">
      <c r="A50" s="16" t="s">
        <v>57</v>
      </c>
      <c r="B50" s="17"/>
      <c r="C50" s="17"/>
      <c r="D50" s="17"/>
      <c r="E50" s="17"/>
      <c r="F50" s="17"/>
      <c r="G50" s="18"/>
    </row>
    <row r="51" spans="1:7" x14ac:dyDescent="0.2">
      <c r="A51" s="2">
        <v>1</v>
      </c>
      <c r="B51" s="3" t="s">
        <v>10</v>
      </c>
      <c r="C51" s="33">
        <f>SUM(D51:G51)</f>
        <v>53.968999999999994</v>
      </c>
      <c r="D51" s="34">
        <f>SUM(D52,D53,D55,D56)</f>
        <v>25.715999999999998</v>
      </c>
      <c r="E51" s="34">
        <f>SUM(E52,E53,E55,E56)</f>
        <v>11.090999999999999</v>
      </c>
      <c r="F51" s="34">
        <f>SUM(F52,F53,F55,F56)</f>
        <v>16.814999999999998</v>
      </c>
      <c r="G51" s="34">
        <f>SUM(G52,G53,G55,G56)</f>
        <v>0.34700000000000003</v>
      </c>
    </row>
    <row r="52" spans="1:7" x14ac:dyDescent="0.2">
      <c r="A52" s="2" t="s">
        <v>11</v>
      </c>
      <c r="B52" s="3" t="s">
        <v>12</v>
      </c>
      <c r="C52" s="33">
        <f>SUM(D52:G52)</f>
        <v>2.0920000000000001</v>
      </c>
      <c r="D52" s="13"/>
      <c r="E52" s="13"/>
      <c r="F52" s="13">
        <v>2.0920000000000001</v>
      </c>
      <c r="G52" s="13"/>
    </row>
    <row r="53" spans="1:7" x14ac:dyDescent="0.2">
      <c r="A53" s="2" t="s">
        <v>13</v>
      </c>
      <c r="B53" s="3" t="s">
        <v>14</v>
      </c>
      <c r="C53" s="35">
        <f>SUM(D53:G53)</f>
        <v>1.2999999999999999E-2</v>
      </c>
      <c r="D53" s="34">
        <f>SUM(D54)</f>
        <v>0</v>
      </c>
      <c r="E53" s="34">
        <f t="shared" ref="E53:G53" si="15">SUM(E54)</f>
        <v>0</v>
      </c>
      <c r="F53" s="34">
        <f t="shared" si="15"/>
        <v>1.2999999999999999E-2</v>
      </c>
      <c r="G53" s="34">
        <f t="shared" si="15"/>
        <v>0</v>
      </c>
    </row>
    <row r="54" spans="1:7" x14ac:dyDescent="0.2">
      <c r="A54" s="2" t="s">
        <v>72</v>
      </c>
      <c r="B54" s="3" t="s">
        <v>73</v>
      </c>
      <c r="C54" s="33">
        <f>SUM(D54:G54)</f>
        <v>1.2999999999999999E-2</v>
      </c>
      <c r="D54" s="13"/>
      <c r="E54" s="13"/>
      <c r="F54" s="13">
        <v>1.2999999999999999E-2</v>
      </c>
      <c r="G54" s="13"/>
    </row>
    <row r="55" spans="1:7" x14ac:dyDescent="0.2">
      <c r="A55" s="4" t="s">
        <v>15</v>
      </c>
      <c r="B55" s="3" t="s">
        <v>16</v>
      </c>
      <c r="C55" s="33">
        <f t="shared" ref="C55:C65" si="16">SUM(D55:G55)</f>
        <v>0.27500000000000002</v>
      </c>
      <c r="D55" s="12">
        <v>0.115</v>
      </c>
      <c r="E55" s="12"/>
      <c r="F55" s="12">
        <v>0.16</v>
      </c>
      <c r="G55" s="12"/>
    </row>
    <row r="56" spans="1:7" x14ac:dyDescent="0.2">
      <c r="A56" s="2" t="s">
        <v>17</v>
      </c>
      <c r="B56" s="3" t="s">
        <v>18</v>
      </c>
      <c r="C56" s="35">
        <f t="shared" si="16"/>
        <v>51.588999999999999</v>
      </c>
      <c r="D56" s="34">
        <f>SUM(D57:D64)</f>
        <v>25.600999999999999</v>
      </c>
      <c r="E56" s="34">
        <f t="shared" ref="E56:G56" si="17">SUM(E57:E64)</f>
        <v>11.090999999999999</v>
      </c>
      <c r="F56" s="34">
        <f t="shared" si="17"/>
        <v>14.549999999999999</v>
      </c>
      <c r="G56" s="34">
        <f t="shared" si="17"/>
        <v>0.34700000000000003</v>
      </c>
    </row>
    <row r="57" spans="1:7" ht="12.75" customHeight="1" x14ac:dyDescent="0.2">
      <c r="A57" s="2" t="s">
        <v>19</v>
      </c>
      <c r="B57" s="6" t="s">
        <v>80</v>
      </c>
      <c r="C57" s="33">
        <f t="shared" si="16"/>
        <v>50.166000000000004</v>
      </c>
      <c r="D57" s="13">
        <v>25.600999999999999</v>
      </c>
      <c r="E57" s="12">
        <v>11.090999999999999</v>
      </c>
      <c r="F57" s="12">
        <v>13.132999999999999</v>
      </c>
      <c r="G57" s="12">
        <v>0.34100000000000003</v>
      </c>
    </row>
    <row r="58" spans="1:7" x14ac:dyDescent="0.2">
      <c r="A58" s="2" t="s">
        <v>20</v>
      </c>
      <c r="B58" s="6" t="s">
        <v>85</v>
      </c>
      <c r="C58" s="33">
        <f t="shared" si="16"/>
        <v>0.13900000000000001</v>
      </c>
      <c r="D58" s="12"/>
      <c r="E58" s="12"/>
      <c r="F58" s="12">
        <v>0.13900000000000001</v>
      </c>
      <c r="G58" s="12"/>
    </row>
    <row r="59" spans="1:7" x14ac:dyDescent="0.2">
      <c r="A59" s="2" t="s">
        <v>59</v>
      </c>
      <c r="B59" s="6" t="s">
        <v>61</v>
      </c>
      <c r="C59" s="33">
        <f t="shared" si="16"/>
        <v>0.58299999999999996</v>
      </c>
      <c r="D59" s="12"/>
      <c r="E59" s="12"/>
      <c r="F59" s="12">
        <v>0.58299999999999996</v>
      </c>
      <c r="G59" s="12"/>
    </row>
    <row r="60" spans="1:7" ht="43.5" customHeight="1" x14ac:dyDescent="0.2">
      <c r="A60" s="2" t="s">
        <v>60</v>
      </c>
      <c r="B60" s="11" t="s">
        <v>86</v>
      </c>
      <c r="C60" s="33">
        <f t="shared" si="16"/>
        <v>0.16400000000000001</v>
      </c>
      <c r="D60" s="12"/>
      <c r="E60" s="12"/>
      <c r="F60" s="12">
        <v>0.158</v>
      </c>
      <c r="G60" s="12">
        <v>6.0000000000000001E-3</v>
      </c>
    </row>
    <row r="61" spans="1:7" x14ac:dyDescent="0.2">
      <c r="A61" s="2" t="s">
        <v>68</v>
      </c>
      <c r="B61" s="7" t="s">
        <v>69</v>
      </c>
      <c r="C61" s="33">
        <f t="shared" ref="C61:C64" si="18">SUM(D61:G61)</f>
        <v>8.2000000000000003E-2</v>
      </c>
      <c r="D61" s="12"/>
      <c r="E61" s="12"/>
      <c r="F61" s="12">
        <v>8.2000000000000003E-2</v>
      </c>
      <c r="G61" s="12"/>
    </row>
    <row r="62" spans="1:7" x14ac:dyDescent="0.2">
      <c r="A62" s="2" t="s">
        <v>74</v>
      </c>
      <c r="B62" s="11" t="s">
        <v>75</v>
      </c>
      <c r="C62" s="33">
        <f t="shared" si="18"/>
        <v>3.2000000000000001E-2</v>
      </c>
      <c r="D62" s="12"/>
      <c r="E62" s="12"/>
      <c r="F62" s="12">
        <v>3.2000000000000001E-2</v>
      </c>
      <c r="G62" s="12"/>
    </row>
    <row r="63" spans="1:7" x14ac:dyDescent="0.2">
      <c r="A63" s="2" t="s">
        <v>76</v>
      </c>
      <c r="B63" s="11" t="s">
        <v>70</v>
      </c>
      <c r="C63" s="33">
        <f t="shared" si="18"/>
        <v>8.9999999999999993E-3</v>
      </c>
      <c r="D63" s="12"/>
      <c r="E63" s="12"/>
      <c r="F63" s="12">
        <v>8.9999999999999993E-3</v>
      </c>
      <c r="G63" s="12"/>
    </row>
    <row r="64" spans="1:7" x14ac:dyDescent="0.2">
      <c r="A64" s="2" t="s">
        <v>77</v>
      </c>
      <c r="B64" s="11" t="s">
        <v>81</v>
      </c>
      <c r="C64" s="33">
        <f t="shared" si="18"/>
        <v>0.41399999999999998</v>
      </c>
      <c r="D64" s="12"/>
      <c r="E64" s="12"/>
      <c r="F64" s="12">
        <v>0.41399999999999998</v>
      </c>
      <c r="G64" s="12"/>
    </row>
    <row r="65" spans="1:8" ht="25.5" x14ac:dyDescent="0.2">
      <c r="A65" s="2" t="s">
        <v>21</v>
      </c>
      <c r="B65" s="3" t="s">
        <v>22</v>
      </c>
      <c r="C65" s="33">
        <f t="shared" si="16"/>
        <v>42.825000000000003</v>
      </c>
      <c r="D65" s="34">
        <f>SUM(D67,D68,D69)</f>
        <v>0</v>
      </c>
      <c r="E65" s="34">
        <f>SUM(E66,E68,E69)</f>
        <v>0</v>
      </c>
      <c r="F65" s="34">
        <f>SUM(F66,F67,F69)</f>
        <v>23.439999999999998</v>
      </c>
      <c r="G65" s="34">
        <f>SUM(G66,G67,G68)</f>
        <v>19.385000000000002</v>
      </c>
    </row>
    <row r="66" spans="1:8" x14ac:dyDescent="0.2">
      <c r="A66" s="4" t="s">
        <v>23</v>
      </c>
      <c r="B66" s="3" t="s">
        <v>4</v>
      </c>
      <c r="C66" s="33">
        <f>SUM(D66:G66)</f>
        <v>12.349</v>
      </c>
      <c r="D66" s="12"/>
      <c r="E66" s="12"/>
      <c r="F66" s="12">
        <v>12.349</v>
      </c>
      <c r="G66" s="12"/>
    </row>
    <row r="67" spans="1:8" x14ac:dyDescent="0.2">
      <c r="A67" s="4" t="s">
        <v>24</v>
      </c>
      <c r="B67" s="3" t="s">
        <v>25</v>
      </c>
      <c r="C67" s="33">
        <f>SUM(D67:G67)</f>
        <v>11.090999999999999</v>
      </c>
      <c r="D67" s="12"/>
      <c r="E67" s="12"/>
      <c r="F67" s="12">
        <v>11.090999999999999</v>
      </c>
      <c r="G67" s="12"/>
    </row>
    <row r="68" spans="1:8" x14ac:dyDescent="0.2">
      <c r="A68" s="2" t="s">
        <v>26</v>
      </c>
      <c r="B68" s="3" t="s">
        <v>9</v>
      </c>
      <c r="C68" s="33">
        <f t="shared" ref="C68" si="19">SUM(D68:G68)</f>
        <v>19.385000000000002</v>
      </c>
      <c r="D68" s="12"/>
      <c r="E68" s="12"/>
      <c r="F68" s="12"/>
      <c r="G68" s="12">
        <v>19.385000000000002</v>
      </c>
    </row>
    <row r="69" spans="1:8" x14ac:dyDescent="0.2">
      <c r="A69" s="4" t="s">
        <v>27</v>
      </c>
      <c r="B69" s="3" t="s">
        <v>7</v>
      </c>
      <c r="C69" s="33"/>
      <c r="D69" s="12"/>
      <c r="E69" s="12"/>
      <c r="F69" s="12"/>
      <c r="G69" s="12"/>
    </row>
    <row r="70" spans="1:8" ht="25.5" x14ac:dyDescent="0.2">
      <c r="A70" s="4" t="s">
        <v>28</v>
      </c>
      <c r="B70" s="5" t="s">
        <v>29</v>
      </c>
      <c r="C70" s="33"/>
      <c r="D70" s="12"/>
      <c r="E70" s="12"/>
      <c r="F70" s="12"/>
      <c r="G70" s="12"/>
    </row>
    <row r="71" spans="1:8" x14ac:dyDescent="0.2">
      <c r="A71" s="2" t="s">
        <v>30</v>
      </c>
      <c r="B71" s="3" t="s">
        <v>31</v>
      </c>
      <c r="C71" s="33">
        <f t="shared" ref="C71" si="20">SUM(D71:G71)</f>
        <v>50.721000000000004</v>
      </c>
      <c r="D71" s="34">
        <f>SUM(D72,D73,D75,D84)</f>
        <v>13.103999999999999</v>
      </c>
      <c r="E71" s="34">
        <f t="shared" ref="E71:G71" si="21">SUM(E72,E73,E75,E84)</f>
        <v>0</v>
      </c>
      <c r="F71" s="34">
        <f t="shared" si="21"/>
        <v>19.527000000000001</v>
      </c>
      <c r="G71" s="34">
        <f t="shared" si="21"/>
        <v>18.09</v>
      </c>
      <c r="H71">
        <f>C29/C71</f>
        <v>6560.9935726819267</v>
      </c>
    </row>
    <row r="72" spans="1:8" ht="25.5" x14ac:dyDescent="0.2">
      <c r="A72" s="4" t="s">
        <v>32</v>
      </c>
      <c r="B72" s="5" t="s">
        <v>33</v>
      </c>
      <c r="C72" s="33"/>
      <c r="D72" s="12"/>
      <c r="E72" s="12"/>
      <c r="F72" s="12"/>
      <c r="G72" s="12"/>
    </row>
    <row r="73" spans="1:8" x14ac:dyDescent="0.2">
      <c r="A73" s="2" t="s">
        <v>34</v>
      </c>
      <c r="B73" s="3" t="s">
        <v>35</v>
      </c>
      <c r="C73" s="33">
        <f t="shared" ref="C73:C83" si="22">SUM(D73:G73)</f>
        <v>37.629999999999995</v>
      </c>
      <c r="D73" s="12">
        <v>7.8819999999999997</v>
      </c>
      <c r="E73" s="12"/>
      <c r="F73" s="12">
        <v>11.718999999999999</v>
      </c>
      <c r="G73" s="12">
        <v>18.029</v>
      </c>
    </row>
    <row r="74" spans="1:8" x14ac:dyDescent="0.2">
      <c r="A74" s="2" t="s">
        <v>36</v>
      </c>
      <c r="B74" s="3" t="s">
        <v>37</v>
      </c>
      <c r="C74" s="33">
        <f t="shared" si="22"/>
        <v>0</v>
      </c>
      <c r="D74" s="15"/>
      <c r="E74" s="15"/>
      <c r="F74" s="15"/>
      <c r="G74" s="15"/>
    </row>
    <row r="75" spans="1:8" x14ac:dyDescent="0.2">
      <c r="A75" s="2" t="s">
        <v>38</v>
      </c>
      <c r="B75" s="3" t="s">
        <v>39</v>
      </c>
      <c r="C75" s="33">
        <f t="shared" si="22"/>
        <v>13.090999999999999</v>
      </c>
      <c r="D75" s="34">
        <f>SUM(D76:D83)</f>
        <v>5.2219999999999995</v>
      </c>
      <c r="E75" s="34">
        <f t="shared" ref="E75:G75" si="23">SUM(E76:E83)</f>
        <v>0</v>
      </c>
      <c r="F75" s="34">
        <f t="shared" si="23"/>
        <v>7.8079999999999998</v>
      </c>
      <c r="G75" s="34">
        <f t="shared" si="23"/>
        <v>6.0999999999999999E-2</v>
      </c>
    </row>
    <row r="76" spans="1:8" ht="12.75" customHeight="1" x14ac:dyDescent="0.2">
      <c r="A76" s="2" t="s">
        <v>40</v>
      </c>
      <c r="B76" s="6" t="s">
        <v>80</v>
      </c>
      <c r="C76" s="33">
        <f t="shared" si="22"/>
        <v>10.562000000000001</v>
      </c>
      <c r="D76" s="12">
        <v>4.8449999999999998</v>
      </c>
      <c r="E76" s="12"/>
      <c r="F76" s="12">
        <v>5.673</v>
      </c>
      <c r="G76" s="12">
        <v>4.3999999999999997E-2</v>
      </c>
    </row>
    <row r="77" spans="1:8" x14ac:dyDescent="0.2">
      <c r="A77" s="2" t="s">
        <v>63</v>
      </c>
      <c r="B77" s="7" t="s">
        <v>85</v>
      </c>
      <c r="C77" s="33">
        <f t="shared" si="22"/>
        <v>0.76300000000000001</v>
      </c>
      <c r="D77" s="12">
        <v>0.377</v>
      </c>
      <c r="E77" s="12"/>
      <c r="F77" s="12">
        <v>0.38600000000000001</v>
      </c>
      <c r="G77" s="12"/>
    </row>
    <row r="78" spans="1:8" x14ac:dyDescent="0.2">
      <c r="A78" s="2" t="s">
        <v>64</v>
      </c>
      <c r="B78" s="6" t="s">
        <v>78</v>
      </c>
      <c r="C78" s="33">
        <f t="shared" si="22"/>
        <v>1.1689999999999998</v>
      </c>
      <c r="D78" s="12"/>
      <c r="E78" s="12"/>
      <c r="F78" s="12">
        <v>1.1519999999999999</v>
      </c>
      <c r="G78" s="12">
        <v>1.7000000000000001E-2</v>
      </c>
    </row>
    <row r="79" spans="1:8" x14ac:dyDescent="0.2">
      <c r="A79" s="2" t="s">
        <v>65</v>
      </c>
      <c r="B79" s="6" t="s">
        <v>75</v>
      </c>
      <c r="C79" s="33">
        <f t="shared" si="22"/>
        <v>3.0000000000000001E-3</v>
      </c>
      <c r="D79" s="12"/>
      <c r="E79" s="12"/>
      <c r="F79" s="12">
        <v>3.0000000000000001E-3</v>
      </c>
      <c r="G79" s="12"/>
    </row>
    <row r="80" spans="1:8" x14ac:dyDescent="0.2">
      <c r="A80" s="2" t="s">
        <v>66</v>
      </c>
      <c r="B80" s="6" t="s">
        <v>69</v>
      </c>
      <c r="C80" s="33">
        <f t="shared" si="22"/>
        <v>0.377</v>
      </c>
      <c r="D80" s="12"/>
      <c r="E80" s="12"/>
      <c r="F80" s="12">
        <v>0.377</v>
      </c>
      <c r="G80" s="12"/>
    </row>
    <row r="81" spans="1:7" x14ac:dyDescent="0.2">
      <c r="A81" s="2" t="s">
        <v>67</v>
      </c>
      <c r="B81" s="6" t="s">
        <v>82</v>
      </c>
      <c r="C81" s="33">
        <f t="shared" si="22"/>
        <v>0.19500000000000001</v>
      </c>
      <c r="D81" s="12"/>
      <c r="E81" s="12"/>
      <c r="F81" s="12">
        <v>0.19500000000000001</v>
      </c>
      <c r="G81" s="12"/>
    </row>
    <row r="82" spans="1:7" ht="39.75" customHeight="1" x14ac:dyDescent="0.2">
      <c r="A82" s="2" t="s">
        <v>71</v>
      </c>
      <c r="B82" s="6" t="s">
        <v>86</v>
      </c>
      <c r="C82" s="33">
        <f t="shared" si="22"/>
        <v>1.7999999999999999E-2</v>
      </c>
      <c r="D82" s="12"/>
      <c r="E82" s="12"/>
      <c r="F82" s="12">
        <v>1.7999999999999999E-2</v>
      </c>
      <c r="G82" s="12"/>
    </row>
    <row r="83" spans="1:7" x14ac:dyDescent="0.2">
      <c r="A83" s="2" t="s">
        <v>83</v>
      </c>
      <c r="B83" s="6" t="s">
        <v>70</v>
      </c>
      <c r="C83" s="33">
        <f t="shared" si="22"/>
        <v>4.0000000000000001E-3</v>
      </c>
      <c r="D83" s="12"/>
      <c r="E83" s="12"/>
      <c r="F83" s="12">
        <v>4.0000000000000001E-3</v>
      </c>
      <c r="G83" s="12"/>
    </row>
    <row r="84" spans="1:7" x14ac:dyDescent="0.2">
      <c r="A84" s="2" t="s">
        <v>41</v>
      </c>
      <c r="B84" s="3" t="s">
        <v>42</v>
      </c>
      <c r="C84" s="33"/>
      <c r="D84" s="15"/>
      <c r="E84" s="15"/>
      <c r="F84" s="15"/>
      <c r="G84" s="15"/>
    </row>
    <row r="85" spans="1:7" x14ac:dyDescent="0.2">
      <c r="A85" s="2" t="s">
        <v>43</v>
      </c>
      <c r="B85" s="3" t="s">
        <v>44</v>
      </c>
      <c r="C85" s="33">
        <f t="shared" ref="C85" si="24">SUM(D85:G85)</f>
        <v>42.825000000000003</v>
      </c>
      <c r="D85" s="12">
        <v>12.349</v>
      </c>
      <c r="E85" s="12">
        <v>11.090999999999999</v>
      </c>
      <c r="F85" s="12">
        <v>19.385000000000002</v>
      </c>
      <c r="G85" s="15"/>
    </row>
    <row r="86" spans="1:7" x14ac:dyDescent="0.2">
      <c r="A86" s="4" t="s">
        <v>45</v>
      </c>
      <c r="B86" s="5" t="s">
        <v>46</v>
      </c>
      <c r="C86" s="33"/>
      <c r="D86" s="15"/>
      <c r="E86" s="15"/>
      <c r="F86" s="15"/>
      <c r="G86" s="15"/>
    </row>
    <row r="87" spans="1:7" x14ac:dyDescent="0.2">
      <c r="A87" s="4" t="s">
        <v>47</v>
      </c>
      <c r="B87" s="3" t="s">
        <v>48</v>
      </c>
      <c r="C87" s="33"/>
      <c r="D87" s="15"/>
      <c r="E87" s="15"/>
      <c r="F87" s="15"/>
      <c r="G87" s="15"/>
    </row>
    <row r="88" spans="1:7" x14ac:dyDescent="0.2">
      <c r="A88" s="2" t="s">
        <v>49</v>
      </c>
      <c r="B88" s="5" t="s">
        <v>50</v>
      </c>
      <c r="C88" s="33">
        <f t="shared" ref="C88" si="25">SUM(D88:G88)</f>
        <v>3.2479999999999998</v>
      </c>
      <c r="D88" s="12">
        <v>0.26300000000000001</v>
      </c>
      <c r="E88" s="12">
        <v>0</v>
      </c>
      <c r="F88" s="12">
        <v>1.343</v>
      </c>
      <c r="G88" s="12">
        <v>1.6419999999999999</v>
      </c>
    </row>
    <row r="89" spans="1:7" ht="25.5" x14ac:dyDescent="0.2">
      <c r="A89" s="2" t="s">
        <v>53</v>
      </c>
      <c r="B89" s="3" t="s">
        <v>54</v>
      </c>
      <c r="C89" s="33">
        <f t="shared" ref="C89:C90" si="26">SUM(D89:G89)</f>
        <v>4.2679999999999998</v>
      </c>
      <c r="D89" s="12">
        <v>0.26300000000000001</v>
      </c>
      <c r="E89" s="12">
        <v>0</v>
      </c>
      <c r="F89" s="12">
        <v>1.802</v>
      </c>
      <c r="G89" s="12">
        <v>2.2029999999999998</v>
      </c>
    </row>
    <row r="90" spans="1:7" ht="51" x14ac:dyDescent="0.2">
      <c r="A90" s="2" t="s">
        <v>55</v>
      </c>
      <c r="B90" s="6" t="s">
        <v>79</v>
      </c>
      <c r="C90" s="33">
        <f t="shared" si="26"/>
        <v>-1.02</v>
      </c>
      <c r="D90" s="12">
        <f>D88-D89</f>
        <v>0</v>
      </c>
      <c r="E90" s="12"/>
      <c r="F90" s="12">
        <f>F88-F89</f>
        <v>-0.45900000000000007</v>
      </c>
      <c r="G90" s="12">
        <f>G88-G89</f>
        <v>-0.56099999999999994</v>
      </c>
    </row>
  </sheetData>
  <mergeCells count="7">
    <mergeCell ref="A50:G50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user</cp:lastModifiedBy>
  <dcterms:created xsi:type="dcterms:W3CDTF">2020-02-27T11:05:45Z</dcterms:created>
  <dcterms:modified xsi:type="dcterms:W3CDTF">2025-02-10T07:48:22Z</dcterms:modified>
</cp:coreProperties>
</file>