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ДЕПАРТАМЕНТ ТРАНСПОРТА и УЧЕТА\Отчетность\Раскрытие информаци  к 01 марта\за 2025г\"/>
    </mc:Choice>
  </mc:AlternateContent>
  <xr:revisionPtr revIDLastSave="0" documentId="13_ncr:1_{B166D9F9-031F-41AD-AF60-344521CCB079}" xr6:coauthVersionLast="47" xr6:coauthVersionMax="47" xr10:uidLastSave="{00000000-0000-0000-0000-000000000000}"/>
  <bookViews>
    <workbookView xWindow="-120" yWindow="-120" windowWidth="29040" windowHeight="15840" xr2:uid="{576A9DE0-0908-4C82-8534-1D81A014FA29}"/>
  </bookViews>
  <sheets>
    <sheet name="2025" sheetId="1" r:id="rId1"/>
  </sheets>
  <definedNames>
    <definedName name="_xlnm.Print_Area" localSheetId="0">'2025'!$A$1:$G$103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1" l="1"/>
  <c r="F82" i="1"/>
  <c r="G82" i="1"/>
  <c r="D82" i="1"/>
  <c r="C91" i="1"/>
  <c r="E60" i="1"/>
  <c r="F60" i="1"/>
  <c r="G60" i="1"/>
  <c r="D60" i="1"/>
  <c r="C69" i="1"/>
  <c r="C70" i="1"/>
  <c r="C71" i="1"/>
  <c r="E98" i="1"/>
  <c r="E53" i="1"/>
  <c r="E36" i="1"/>
  <c r="E32" i="1" s="1"/>
  <c r="F36" i="1"/>
  <c r="F32" i="1" s="1"/>
  <c r="G36" i="1"/>
  <c r="G32" i="1" s="1"/>
  <c r="D36" i="1"/>
  <c r="D32" i="1" s="1"/>
  <c r="C45" i="1"/>
  <c r="D14" i="1"/>
  <c r="E14" i="1"/>
  <c r="G14" i="1"/>
  <c r="F14" i="1"/>
  <c r="C23" i="1"/>
  <c r="C24" i="1"/>
  <c r="C25" i="1"/>
  <c r="G26" i="1"/>
  <c r="F26" i="1"/>
  <c r="E26" i="1"/>
  <c r="D26" i="1"/>
  <c r="G11" i="1"/>
  <c r="F11" i="1"/>
  <c r="E11" i="1"/>
  <c r="D11" i="1"/>
  <c r="G9" i="1" l="1"/>
  <c r="D9" i="1"/>
  <c r="E9" i="1"/>
  <c r="E51" i="1" s="1"/>
  <c r="F9" i="1"/>
  <c r="E78" i="1"/>
  <c r="F78" i="1"/>
  <c r="G78" i="1"/>
  <c r="D78" i="1"/>
  <c r="E57" i="1"/>
  <c r="E55" i="1" s="1"/>
  <c r="F57" i="1"/>
  <c r="F55" i="1" s="1"/>
  <c r="G57" i="1"/>
  <c r="G55" i="1" s="1"/>
  <c r="D57" i="1"/>
  <c r="D55" i="1"/>
  <c r="G72" i="1"/>
  <c r="F72" i="1"/>
  <c r="E72" i="1"/>
  <c r="D72" i="1"/>
  <c r="C89" i="1" l="1"/>
  <c r="C43" i="1"/>
  <c r="C74" i="1"/>
  <c r="C28" i="1"/>
  <c r="C57" i="1" l="1"/>
  <c r="C86" i="1"/>
  <c r="C87" i="1"/>
  <c r="C68" i="1"/>
  <c r="C67" i="1"/>
  <c r="C66" i="1"/>
  <c r="C58" i="1"/>
  <c r="C40" i="1"/>
  <c r="C41" i="1"/>
  <c r="C42" i="1"/>
  <c r="C20" i="1"/>
  <c r="C21" i="1"/>
  <c r="C22" i="1"/>
  <c r="C11" i="1"/>
  <c r="C12" i="1"/>
  <c r="C90" i="1" l="1"/>
  <c r="C65" i="1"/>
  <c r="C44" i="1" l="1"/>
  <c r="C19" i="1"/>
  <c r="D51" i="1" l="1"/>
  <c r="G51" i="1"/>
  <c r="F51" i="1"/>
  <c r="G98" i="1" l="1"/>
  <c r="F98" i="1"/>
  <c r="D98" i="1"/>
  <c r="C97" i="1"/>
  <c r="C96" i="1"/>
  <c r="C93" i="1"/>
  <c r="C88" i="1"/>
  <c r="C85" i="1"/>
  <c r="C84" i="1"/>
  <c r="C83" i="1"/>
  <c r="C82" i="1"/>
  <c r="C81" i="1"/>
  <c r="C80" i="1"/>
  <c r="C78" i="1"/>
  <c r="C75" i="1"/>
  <c r="C73" i="1"/>
  <c r="C72" i="1"/>
  <c r="C64" i="1"/>
  <c r="C63" i="1"/>
  <c r="C62" i="1"/>
  <c r="C61" i="1"/>
  <c r="C60" i="1"/>
  <c r="C59" i="1"/>
  <c r="C56" i="1"/>
  <c r="C55" i="1"/>
  <c r="F53" i="1"/>
  <c r="G53" i="1"/>
  <c r="D53" i="1"/>
  <c r="C38" i="1"/>
  <c r="C39" i="1"/>
  <c r="C27" i="1"/>
  <c r="C17" i="1"/>
  <c r="C16" i="1"/>
  <c r="C14" i="1"/>
  <c r="C13" i="1"/>
  <c r="C10" i="1"/>
  <c r="C52" i="1"/>
  <c r="C50" i="1"/>
  <c r="C47" i="1"/>
  <c r="C37" i="1"/>
  <c r="C36" i="1"/>
  <c r="C34" i="1"/>
  <c r="C32" i="1"/>
  <c r="C29" i="1"/>
  <c r="C26" i="1"/>
  <c r="C18" i="1"/>
  <c r="C15" i="1"/>
  <c r="C9" i="1"/>
  <c r="H78" i="1" l="1"/>
  <c r="C53" i="1"/>
  <c r="C98" i="1"/>
  <c r="C51" i="1"/>
</calcChain>
</file>

<file path=xl/sharedStrings.xml><?xml version="1.0" encoding="utf-8"?>
<sst xmlns="http://schemas.openxmlformats.org/spreadsheetml/2006/main" count="189" uniqueCount="94">
  <si>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</si>
  <si>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</si>
  <si>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</si>
  <si>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</si>
  <si>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</si>
  <si>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</si>
  <si>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</si>
  <si>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</si>
  <si>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</si>
  <si>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</si>
  <si>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</si>
  <si>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</si>
  <si>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</si>
  <si>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</si>
  <si>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</si>
  <si>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</si>
  <si>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</si>
  <si>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</si>
  <si>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</si>
  <si>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</si>
  <si>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</si>
  <si>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</si>
  <si>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</si>
  <si>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</si>
  <si>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</si>
  <si>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</si>
  <si>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</si>
  <si>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</si>
  <si>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</si>
  <si>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</si>
  <si>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</si>
  <si>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</si>
  <si>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</si>
  <si>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</si>
  <si>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</si>
  <si>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</si>
  <si>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</si>
  <si>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</si>
  <si>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</si>
  <si>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</si>
  <si>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</si>
  <si>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</si>
  <si>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</si>
  <si>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</si>
  <si>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</si>
  <si>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</si>
  <si>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</si>
  <si>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</si>
  <si>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</si>
  <si>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</si>
  <si>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</si>
  <si>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</si>
  <si>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</si>
  <si>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</si>
  <si>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</si>
  <si>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</si>
  <si>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</si>
  <si>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</si>
  <si>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</si>
  <si>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</si>
  <si>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</si>
  <si>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</si>
  <si>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1.1</t>
  </si>
  <si>
    <t>4.3.2</t>
  </si>
  <si>
    <t>4.3.3</t>
  </si>
  <si>
    <t>4.3.4</t>
  </si>
  <si>
    <t>4.3.5</t>
  </si>
  <si>
    <t>4.3.6</t>
  </si>
  <si>
    <t>1.4.5</t>
  </si>
  <si>
    <t>АО "Оборонэнерго" филиал "Волго-Вятский"</t>
  </si>
  <si>
    <t>4.3.7</t>
  </si>
  <si>
    <t>1.2.1</t>
  </si>
  <si>
    <t>Филиал "Нижегородский" ПАО "Т ПЛЮС"</t>
  </si>
  <si>
    <t>1.4.6</t>
  </si>
  <si>
    <t>АО "ЭСК"</t>
  </si>
  <si>
    <t>1.4.7</t>
  </si>
  <si>
    <t>1.4.8</t>
  </si>
  <si>
    <t>ООО «ЭЛСК НН»</t>
  </si>
  <si>
    <t>Объем превышения фактических объемов потерь мощности на объемами потерь, учтенными в сводном прогнозном балансе за соответствующий расчетный период)</t>
  </si>
  <si>
    <t>Филиал ПАО "Россети Центр и Приволжье" - "Нижновэнерго"</t>
  </si>
  <si>
    <t>ФКП "Завод имени Я.М. Свердлова"</t>
  </si>
  <si>
    <t>4.3.8</t>
  </si>
  <si>
    <t>ООО "Павловоэнерго"</t>
  </si>
  <si>
    <t>ОАО "РЖД" (Приволжская дирекция по энергообеспечению-структурное подразделение Трансэнерго-филиала открытого акционерного общества  "РЖД")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</si>
  <si>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2025г.</t>
  </si>
  <si>
    <t>ООО "ЭнергоТранспорт"</t>
  </si>
  <si>
    <t>ООО "НЭСК"</t>
  </si>
  <si>
    <t>ООО "Зефс-энерго"</t>
  </si>
  <si>
    <t>1.4.9</t>
  </si>
  <si>
    <t>1.4.10</t>
  </si>
  <si>
    <t>1.4.11</t>
  </si>
  <si>
    <t>ООО "Электросети"</t>
  </si>
  <si>
    <t>4.3.9</t>
  </si>
  <si>
    <t>Балансовые показатели указаны с учетом объединения с ООО "Электросети" с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</si>
</sst>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4" fontId="2" fillId="0" borderId="4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7" xfId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4" fontId="5" fillId="0" borderId="7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H101"/>
  <sheetViews>
    <sheetView tabSelected="1" zoomScale="115" zoomScaleNormal="115" zoomScaleSheetLayoutView="115" workbookViewId="0">
      <selection activeCell="A102" sqref="A102"/>
    </sheetView>
  </sheetViews>
  <sheetFormatPr defaultRowHeight="12.75" x14ac:dyDescent="0.2"/>
  <cols>
    <col min="1" max="1" width="6.85546875" customWidth="1"/>
    <col min="2" max="2" width="53.140625" customWidth="1"/>
    <col min="3" max="3" width="12.7109375" style="9" customWidth="1"/>
    <col min="4" max="7" width="12.5703125" customWidth="1"/>
    <col min="8" max="8" width="10.710937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3" t="s">
        <v>58</v>
      </c>
    </row>
    <row r="3" spans="1:7" x14ac:dyDescent="0.2">
      <c r="A3" s="24" t="s">
        <v>84</v>
      </c>
      <c r="B3" s="24"/>
      <c r="C3" s="24"/>
      <c r="D3" s="24"/>
      <c r="E3" s="24"/>
      <c r="F3" s="24"/>
      <c r="G3" s="24"/>
    </row>
    <row r="4" spans="1:7" ht="62.25" customHeight="1" x14ac:dyDescent="0.2">
      <c r="A4" s="24"/>
      <c r="B4" s="24"/>
      <c r="C4" s="24"/>
      <c r="D4" s="24"/>
      <c r="E4" s="24"/>
      <c r="F4" s="24"/>
      <c r="G4" s="24"/>
    </row>
    <row r="5" spans="1:7" x14ac:dyDescent="0.2">
      <c r="A5" s="1"/>
      <c r="B5" s="1"/>
      <c r="C5" s="10"/>
      <c r="D5" s="1"/>
      <c r="E5" s="1"/>
      <c r="F5" s="1"/>
      <c r="G5" s="1"/>
    </row>
    <row r="6" spans="1:7" x14ac:dyDescent="0.2">
      <c r="A6" s="25" t="s">
        <v>0</v>
      </c>
      <c r="B6" s="25" t="s">
        <v>1</v>
      </c>
      <c r="C6" s="27" t="s">
        <v>2</v>
      </c>
      <c r="D6" s="29" t="s">
        <v>3</v>
      </c>
      <c r="E6" s="30"/>
      <c r="F6" s="30"/>
      <c r="G6" s="31"/>
    </row>
    <row r="7" spans="1:7" x14ac:dyDescent="0.2">
      <c r="A7" s="26"/>
      <c r="B7" s="26"/>
      <c r="C7" s="28"/>
      <c r="D7" s="14" t="s">
        <v>4</v>
      </c>
      <c r="E7" s="14" t="s">
        <v>5</v>
      </c>
      <c r="F7" s="14" t="s">
        <v>6</v>
      </c>
      <c r="G7" s="14" t="s">
        <v>7</v>
      </c>
    </row>
    <row r="8" spans="1:7" ht="21" customHeight="1" x14ac:dyDescent="0.2">
      <c r="A8" s="21" t="s">
        <v>8</v>
      </c>
      <c r="B8" s="22"/>
      <c r="C8" s="22"/>
      <c r="D8" s="22"/>
      <c r="E8" s="22"/>
      <c r="F8" s="22"/>
      <c r="G8" s="23"/>
    </row>
    <row r="9" spans="1:7" x14ac:dyDescent="0.2">
      <c r="A9" s="2">
        <v>1</v>
      </c>
      <c r="B9" s="3" t="s">
        <v>10</v>
      </c>
      <c r="C9" s="11">
        <f>SUM(D9:G9)</f>
        <v>482969.08799999999</v>
      </c>
      <c r="D9" s="15">
        <f>SUM(D10,D11,D13,D14)</f>
        <v>267261.54200000002</v>
      </c>
      <c r="E9" s="15">
        <f>SUM(E10,E11,E13,E14)</f>
        <v>73044.353000000003</v>
      </c>
      <c r="F9" s="15">
        <f>SUM(F10,F11,F13,F14)</f>
        <v>140462.40599999999</v>
      </c>
      <c r="G9" s="15">
        <f>SUM(G10,G11,G13,G14)</f>
        <v>2200.7869999999998</v>
      </c>
    </row>
    <row r="10" spans="1:7" x14ac:dyDescent="0.2">
      <c r="A10" s="4" t="s">
        <v>62</v>
      </c>
      <c r="B10" s="3" t="s">
        <v>12</v>
      </c>
      <c r="C10" s="11">
        <f>SUM(D10:G10)</f>
        <v>13926.603999999999</v>
      </c>
      <c r="D10" s="16"/>
      <c r="E10" s="16"/>
      <c r="F10" s="17">
        <v>13926.603999999999</v>
      </c>
      <c r="G10" s="16"/>
    </row>
    <row r="11" spans="1:7" x14ac:dyDescent="0.2">
      <c r="A11" s="2" t="s">
        <v>13</v>
      </c>
      <c r="B11" s="3" t="s">
        <v>14</v>
      </c>
      <c r="C11" s="11">
        <f>SUM(D11:G11)</f>
        <v>87.328000000000003</v>
      </c>
      <c r="D11" s="15">
        <f>SUM(D12)</f>
        <v>0</v>
      </c>
      <c r="E11" s="15">
        <f t="shared" ref="E11" si="0">SUM(E12)</f>
        <v>0</v>
      </c>
      <c r="F11" s="15">
        <f t="shared" ref="F11" si="1">SUM(F12)</f>
        <v>87.328000000000003</v>
      </c>
      <c r="G11" s="15">
        <f t="shared" ref="G11" si="2">SUM(G12)</f>
        <v>0</v>
      </c>
    </row>
    <row r="12" spans="1:7" x14ac:dyDescent="0.2">
      <c r="A12" s="2" t="s">
        <v>71</v>
      </c>
      <c r="B12" s="3" t="s">
        <v>72</v>
      </c>
      <c r="C12" s="11">
        <f>SUM(D12:G12)</f>
        <v>87.328000000000003</v>
      </c>
      <c r="D12" s="17"/>
      <c r="E12" s="17"/>
      <c r="F12" s="17">
        <v>87.328000000000003</v>
      </c>
      <c r="G12" s="16"/>
    </row>
    <row r="13" spans="1:7" x14ac:dyDescent="0.2">
      <c r="A13" s="4" t="s">
        <v>15</v>
      </c>
      <c r="B13" s="3" t="s">
        <v>16</v>
      </c>
      <c r="C13" s="11">
        <f t="shared" ref="C13:C14" si="3">SUM(D13:G13)</f>
        <v>2424.3150000000001</v>
      </c>
      <c r="D13" s="18">
        <v>900.73800000000006</v>
      </c>
      <c r="E13" s="18"/>
      <c r="F13" s="18">
        <v>1523.577</v>
      </c>
      <c r="G13" s="19"/>
    </row>
    <row r="14" spans="1:7" x14ac:dyDescent="0.2">
      <c r="A14" s="2" t="s">
        <v>17</v>
      </c>
      <c r="B14" s="3" t="s">
        <v>18</v>
      </c>
      <c r="C14" s="11">
        <f t="shared" si="3"/>
        <v>466530.84100000001</v>
      </c>
      <c r="D14" s="15">
        <f t="shared" ref="D14:E14" si="4">SUM(D15:D25)</f>
        <v>266360.804</v>
      </c>
      <c r="E14" s="15">
        <f t="shared" si="4"/>
        <v>73044.353000000003</v>
      </c>
      <c r="F14" s="15">
        <f>SUM(F15:F25)</f>
        <v>124924.897</v>
      </c>
      <c r="G14" s="15">
        <f>SUM(G15:G25)</f>
        <v>2200.7869999999998</v>
      </c>
    </row>
    <row r="15" spans="1:7" ht="12.75" customHeight="1" x14ac:dyDescent="0.2">
      <c r="A15" s="2" t="s">
        <v>19</v>
      </c>
      <c r="B15" s="5" t="s">
        <v>79</v>
      </c>
      <c r="C15" s="11">
        <f t="shared" ref="C15:C53" si="5">SUM(D15:G15)</f>
        <v>409381.27999999997</v>
      </c>
      <c r="D15" s="17">
        <v>237559.30100000001</v>
      </c>
      <c r="E15" s="17">
        <v>72724.353000000003</v>
      </c>
      <c r="F15" s="18">
        <v>96941.479000000007</v>
      </c>
      <c r="G15" s="18">
        <v>2156.1469999999999</v>
      </c>
    </row>
    <row r="16" spans="1:7" x14ac:dyDescent="0.2">
      <c r="A16" s="2" t="s">
        <v>20</v>
      </c>
      <c r="B16" s="5" t="s">
        <v>82</v>
      </c>
      <c r="C16" s="11">
        <f t="shared" si="5"/>
        <v>475.67399999999998</v>
      </c>
      <c r="D16" s="18"/>
      <c r="E16" s="18">
        <v>320</v>
      </c>
      <c r="F16" s="18">
        <v>155.67400000000001</v>
      </c>
      <c r="G16" s="18"/>
    </row>
    <row r="17" spans="1:7" x14ac:dyDescent="0.2">
      <c r="A17" s="2" t="s">
        <v>59</v>
      </c>
      <c r="B17" s="5" t="s">
        <v>61</v>
      </c>
      <c r="C17" s="11">
        <f t="shared" si="5"/>
        <v>13032.901</v>
      </c>
      <c r="D17" s="18">
        <v>12057.18</v>
      </c>
      <c r="E17" s="18"/>
      <c r="F17" s="18">
        <v>975.721</v>
      </c>
      <c r="G17" s="18"/>
    </row>
    <row r="18" spans="1:7" ht="42.75" customHeight="1" x14ac:dyDescent="0.2">
      <c r="A18" s="2" t="s">
        <v>60</v>
      </c>
      <c r="B18" s="8" t="s">
        <v>83</v>
      </c>
      <c r="C18" s="11">
        <f t="shared" si="5"/>
        <v>1094.817</v>
      </c>
      <c r="D18" s="18"/>
      <c r="E18" s="18"/>
      <c r="F18" s="18">
        <v>1050.1769999999999</v>
      </c>
      <c r="G18" s="18">
        <v>44.64</v>
      </c>
    </row>
    <row r="19" spans="1:7" x14ac:dyDescent="0.2">
      <c r="A19" s="2" t="s">
        <v>68</v>
      </c>
      <c r="B19" s="8" t="s">
        <v>85</v>
      </c>
      <c r="C19" s="11">
        <f t="shared" si="5"/>
        <v>1427.941</v>
      </c>
      <c r="D19" s="18"/>
      <c r="E19" s="18"/>
      <c r="F19" s="18">
        <v>1427.941</v>
      </c>
      <c r="G19" s="18"/>
    </row>
    <row r="20" spans="1:7" x14ac:dyDescent="0.2">
      <c r="A20" s="2" t="s">
        <v>73</v>
      </c>
      <c r="B20" s="8" t="s">
        <v>74</v>
      </c>
      <c r="C20" s="11">
        <f t="shared" si="5"/>
        <v>30024.856</v>
      </c>
      <c r="D20" s="18">
        <v>16744.323</v>
      </c>
      <c r="E20" s="18"/>
      <c r="F20" s="18">
        <v>13280.532999999999</v>
      </c>
      <c r="G20" s="18"/>
    </row>
    <row r="21" spans="1:7" x14ac:dyDescent="0.2">
      <c r="A21" s="2" t="s">
        <v>75</v>
      </c>
      <c r="B21" s="8" t="s">
        <v>69</v>
      </c>
      <c r="C21" s="11">
        <f t="shared" si="5"/>
        <v>60.88</v>
      </c>
      <c r="D21" s="18"/>
      <c r="E21" s="18"/>
      <c r="F21" s="18">
        <v>60.88</v>
      </c>
      <c r="G21" s="18"/>
    </row>
    <row r="22" spans="1:7" x14ac:dyDescent="0.2">
      <c r="A22" s="2" t="s">
        <v>76</v>
      </c>
      <c r="B22" s="8" t="s">
        <v>80</v>
      </c>
      <c r="C22" s="11">
        <f t="shared" si="5"/>
        <v>2671.6260000000002</v>
      </c>
      <c r="D22" s="18"/>
      <c r="E22" s="18"/>
      <c r="F22" s="18">
        <v>2671.6260000000002</v>
      </c>
      <c r="G22" s="18"/>
    </row>
    <row r="23" spans="1:7" x14ac:dyDescent="0.2">
      <c r="A23" s="2" t="s">
        <v>88</v>
      </c>
      <c r="B23" s="5" t="s">
        <v>77</v>
      </c>
      <c r="C23" s="11">
        <f t="shared" si="5"/>
        <v>934.36199999999997</v>
      </c>
      <c r="D23" s="18"/>
      <c r="E23" s="18"/>
      <c r="F23" s="18">
        <v>934.36199999999997</v>
      </c>
      <c r="G23" s="18"/>
    </row>
    <row r="24" spans="1:7" x14ac:dyDescent="0.2">
      <c r="A24" s="2" t="s">
        <v>89</v>
      </c>
      <c r="B24" s="5" t="s">
        <v>86</v>
      </c>
      <c r="C24" s="11">
        <f t="shared" si="5"/>
        <v>6803.5739999999996</v>
      </c>
      <c r="D24" s="18"/>
      <c r="E24" s="18"/>
      <c r="F24" s="18">
        <v>6803.5739999999996</v>
      </c>
      <c r="G24" s="18"/>
    </row>
    <row r="25" spans="1:7" x14ac:dyDescent="0.2">
      <c r="A25" s="2" t="s">
        <v>90</v>
      </c>
      <c r="B25" s="5" t="s">
        <v>87</v>
      </c>
      <c r="C25" s="11">
        <f t="shared" si="5"/>
        <v>622.92999999999995</v>
      </c>
      <c r="D25" s="18"/>
      <c r="E25" s="18"/>
      <c r="F25" s="18">
        <v>622.92999999999995</v>
      </c>
      <c r="G25" s="18"/>
    </row>
    <row r="26" spans="1:7" ht="25.5" x14ac:dyDescent="0.2">
      <c r="A26" s="2" t="s">
        <v>21</v>
      </c>
      <c r="B26" s="3" t="s">
        <v>22</v>
      </c>
      <c r="C26" s="11">
        <f t="shared" si="5"/>
        <v>447324.93500000006</v>
      </c>
      <c r="D26" s="15">
        <f>SUM(D28,D29,D30)</f>
        <v>0</v>
      </c>
      <c r="E26" s="15">
        <f>SUM(E27,E29,E30)</f>
        <v>0</v>
      </c>
      <c r="F26" s="15">
        <f>SUM(F27,F28,F30)</f>
        <v>298030.68200000003</v>
      </c>
      <c r="G26" s="15">
        <f>SUM(G27,G28,G29)</f>
        <v>149294.253</v>
      </c>
    </row>
    <row r="27" spans="1:7" x14ac:dyDescent="0.2">
      <c r="A27" s="4" t="s">
        <v>23</v>
      </c>
      <c r="B27" s="3" t="s">
        <v>4</v>
      </c>
      <c r="C27" s="11">
        <f>SUM(D27:G27)</f>
        <v>225529.889</v>
      </c>
      <c r="D27" s="19"/>
      <c r="E27" s="19"/>
      <c r="F27" s="18">
        <v>225529.889</v>
      </c>
      <c r="G27" s="18"/>
    </row>
    <row r="28" spans="1:7" x14ac:dyDescent="0.2">
      <c r="A28" s="4" t="s">
        <v>24</v>
      </c>
      <c r="B28" s="3" t="s">
        <v>25</v>
      </c>
      <c r="C28" s="11">
        <f>SUM(D28:G28)</f>
        <v>72500.793000000005</v>
      </c>
      <c r="D28" s="19"/>
      <c r="E28" s="19"/>
      <c r="F28" s="18">
        <v>72500.793000000005</v>
      </c>
      <c r="G28" s="18"/>
    </row>
    <row r="29" spans="1:7" x14ac:dyDescent="0.2">
      <c r="A29" s="2" t="s">
        <v>26</v>
      </c>
      <c r="B29" s="3" t="s">
        <v>9</v>
      </c>
      <c r="C29" s="11">
        <f t="shared" si="5"/>
        <v>149294.253</v>
      </c>
      <c r="D29" s="19"/>
      <c r="E29" s="19"/>
      <c r="F29" s="18"/>
      <c r="G29" s="18">
        <v>149294.253</v>
      </c>
    </row>
    <row r="30" spans="1:7" x14ac:dyDescent="0.2">
      <c r="A30" s="4" t="s">
        <v>27</v>
      </c>
      <c r="B30" s="3" t="s">
        <v>7</v>
      </c>
      <c r="C30" s="11"/>
      <c r="D30" s="19"/>
      <c r="E30" s="19"/>
      <c r="F30" s="19"/>
      <c r="G30" s="19"/>
    </row>
    <row r="31" spans="1:7" ht="25.5" x14ac:dyDescent="0.2">
      <c r="A31" s="4" t="s">
        <v>28</v>
      </c>
      <c r="B31" s="5" t="s">
        <v>29</v>
      </c>
      <c r="C31" s="11"/>
      <c r="D31" s="19"/>
      <c r="E31" s="19"/>
      <c r="F31" s="19"/>
      <c r="G31" s="19"/>
    </row>
    <row r="32" spans="1:7" x14ac:dyDescent="0.2">
      <c r="A32" s="2" t="s">
        <v>30</v>
      </c>
      <c r="B32" s="3" t="s">
        <v>31</v>
      </c>
      <c r="C32" s="11">
        <f t="shared" si="5"/>
        <v>458309.73400000005</v>
      </c>
      <c r="D32" s="15">
        <f>SUM(D33,D34,D36,D46)</f>
        <v>40538.646999999997</v>
      </c>
      <c r="E32" s="15">
        <f t="shared" ref="E32" si="6">SUM(E33,E34,E36,E46)</f>
        <v>536.98299999999995</v>
      </c>
      <c r="F32" s="15">
        <f t="shared" ref="F32" si="7">SUM(F33,F34,F36,F46)</f>
        <v>278641.93900000001</v>
      </c>
      <c r="G32" s="15">
        <f t="shared" ref="G32" si="8">SUM(G33,G34,G36,G46)</f>
        <v>138592.16500000001</v>
      </c>
    </row>
    <row r="33" spans="1:7" ht="25.5" x14ac:dyDescent="0.2">
      <c r="A33" s="4" t="s">
        <v>32</v>
      </c>
      <c r="B33" s="5" t="s">
        <v>33</v>
      </c>
      <c r="C33" s="11"/>
      <c r="D33" s="18"/>
      <c r="E33" s="18"/>
      <c r="F33" s="18"/>
      <c r="G33" s="18"/>
    </row>
    <row r="34" spans="1:7" x14ac:dyDescent="0.2">
      <c r="A34" s="2" t="s">
        <v>34</v>
      </c>
      <c r="B34" s="3" t="s">
        <v>35</v>
      </c>
      <c r="C34" s="11">
        <f t="shared" si="5"/>
        <v>272633.42099999997</v>
      </c>
      <c r="D34" s="15">
        <v>32282.720000000001</v>
      </c>
      <c r="E34" s="15"/>
      <c r="F34" s="15">
        <v>102450.58</v>
      </c>
      <c r="G34" s="15">
        <v>137900.12100000001</v>
      </c>
    </row>
    <row r="35" spans="1:7" x14ac:dyDescent="0.2">
      <c r="A35" s="2" t="s">
        <v>36</v>
      </c>
      <c r="B35" s="3" t="s">
        <v>37</v>
      </c>
      <c r="C35" s="11"/>
      <c r="D35" s="18"/>
      <c r="E35" s="18"/>
      <c r="F35" s="18"/>
      <c r="G35" s="18"/>
    </row>
    <row r="36" spans="1:7" x14ac:dyDescent="0.2">
      <c r="A36" s="2" t="s">
        <v>38</v>
      </c>
      <c r="B36" s="3" t="s">
        <v>39</v>
      </c>
      <c r="C36" s="11">
        <f t="shared" si="5"/>
        <v>185676.31300000002</v>
      </c>
      <c r="D36" s="15">
        <f>SUM(D37:D45)</f>
        <v>8255.9269999999997</v>
      </c>
      <c r="E36" s="15">
        <f t="shared" ref="E36:G36" si="9">SUM(E37:E45)</f>
        <v>536.98299999999995</v>
      </c>
      <c r="F36" s="15">
        <f t="shared" si="9"/>
        <v>176191.35900000003</v>
      </c>
      <c r="G36" s="15">
        <f t="shared" si="9"/>
        <v>692.0440000000001</v>
      </c>
    </row>
    <row r="37" spans="1:7" ht="12.75" customHeight="1" x14ac:dyDescent="0.2">
      <c r="A37" s="2" t="s">
        <v>40</v>
      </c>
      <c r="B37" s="5" t="s">
        <v>79</v>
      </c>
      <c r="C37" s="11">
        <f t="shared" si="5"/>
        <v>48716.053</v>
      </c>
      <c r="D37" s="18">
        <v>3060.623</v>
      </c>
      <c r="E37" s="18">
        <v>536.98299999999995</v>
      </c>
      <c r="F37" s="18">
        <v>44546.41</v>
      </c>
      <c r="G37" s="18">
        <v>572.03700000000003</v>
      </c>
    </row>
    <row r="38" spans="1:7" x14ac:dyDescent="0.2">
      <c r="A38" s="2" t="s">
        <v>63</v>
      </c>
      <c r="B38" s="6" t="s">
        <v>82</v>
      </c>
      <c r="C38" s="11">
        <f t="shared" si="5"/>
        <v>5925.58</v>
      </c>
      <c r="D38" s="18">
        <v>5195.3040000000001</v>
      </c>
      <c r="E38" s="18"/>
      <c r="F38" s="18">
        <v>730.27599999999995</v>
      </c>
      <c r="G38" s="18"/>
    </row>
    <row r="39" spans="1:7" x14ac:dyDescent="0.2">
      <c r="A39" s="2" t="s">
        <v>64</v>
      </c>
      <c r="B39" s="5" t="s">
        <v>77</v>
      </c>
      <c r="C39" s="11">
        <f t="shared" si="5"/>
        <v>21177.873000000003</v>
      </c>
      <c r="D39" s="18"/>
      <c r="E39" s="18"/>
      <c r="F39" s="18">
        <v>21057.866000000002</v>
      </c>
      <c r="G39" s="18">
        <v>120.00700000000001</v>
      </c>
    </row>
    <row r="40" spans="1:7" x14ac:dyDescent="0.2">
      <c r="A40" s="2" t="s">
        <v>65</v>
      </c>
      <c r="B40" s="5" t="s">
        <v>74</v>
      </c>
      <c r="C40" s="11">
        <f t="shared" si="5"/>
        <v>98334.375</v>
      </c>
      <c r="D40" s="18"/>
      <c r="E40" s="18"/>
      <c r="F40" s="18">
        <v>98334.375</v>
      </c>
      <c r="G40" s="18"/>
    </row>
    <row r="41" spans="1:7" x14ac:dyDescent="0.2">
      <c r="A41" s="2" t="s">
        <v>66</v>
      </c>
      <c r="B41" s="5" t="s">
        <v>85</v>
      </c>
      <c r="C41" s="11">
        <f t="shared" si="5"/>
        <v>3151.76</v>
      </c>
      <c r="D41" s="18"/>
      <c r="E41" s="18"/>
      <c r="F41" s="18">
        <v>3151.76</v>
      </c>
      <c r="G41" s="18"/>
    </row>
    <row r="42" spans="1:7" x14ac:dyDescent="0.2">
      <c r="A42" s="2" t="s">
        <v>67</v>
      </c>
      <c r="B42" s="5" t="s">
        <v>87</v>
      </c>
      <c r="C42" s="11">
        <f t="shared" si="5"/>
        <v>604.91499999999996</v>
      </c>
      <c r="D42" s="18"/>
      <c r="E42" s="18"/>
      <c r="F42" s="18">
        <v>604.91499999999996</v>
      </c>
      <c r="G42" s="18"/>
    </row>
    <row r="43" spans="1:7" ht="40.5" customHeight="1" x14ac:dyDescent="0.2">
      <c r="A43" s="2" t="s">
        <v>70</v>
      </c>
      <c r="B43" s="5" t="s">
        <v>83</v>
      </c>
      <c r="C43" s="11">
        <f t="shared" si="5"/>
        <v>115.11</v>
      </c>
      <c r="D43" s="18"/>
      <c r="E43" s="18"/>
      <c r="F43" s="18">
        <v>115.11</v>
      </c>
      <c r="G43" s="18"/>
    </row>
    <row r="44" spans="1:7" x14ac:dyDescent="0.2">
      <c r="A44" s="2" t="s">
        <v>81</v>
      </c>
      <c r="B44" s="5" t="s">
        <v>69</v>
      </c>
      <c r="C44" s="11">
        <f t="shared" si="5"/>
        <v>1.1399999999999999</v>
      </c>
      <c r="D44" s="18"/>
      <c r="E44" s="18"/>
      <c r="F44" s="18">
        <v>1.1399999999999999</v>
      </c>
      <c r="G44" s="18"/>
    </row>
    <row r="45" spans="1:7" x14ac:dyDescent="0.2">
      <c r="A45" s="2" t="s">
        <v>92</v>
      </c>
      <c r="B45" s="5" t="s">
        <v>91</v>
      </c>
      <c r="C45" s="11">
        <f t="shared" si="5"/>
        <v>7649.5069999999996</v>
      </c>
      <c r="D45" s="18"/>
      <c r="E45" s="18"/>
      <c r="F45" s="18">
        <v>7649.5069999999996</v>
      </c>
      <c r="G45" s="18"/>
    </row>
    <row r="46" spans="1:7" x14ac:dyDescent="0.2">
      <c r="A46" s="2" t="s">
        <v>41</v>
      </c>
      <c r="B46" s="3" t="s">
        <v>42</v>
      </c>
      <c r="C46" s="11"/>
      <c r="D46" s="18"/>
      <c r="E46" s="18"/>
      <c r="F46" s="18"/>
      <c r="G46" s="18"/>
    </row>
    <row r="47" spans="1:7" x14ac:dyDescent="0.2">
      <c r="A47" s="2" t="s">
        <v>43</v>
      </c>
      <c r="B47" s="3" t="s">
        <v>44</v>
      </c>
      <c r="C47" s="11">
        <f t="shared" si="5"/>
        <v>447324.93500000006</v>
      </c>
      <c r="D47" s="18">
        <v>225529.889</v>
      </c>
      <c r="E47" s="18">
        <v>72500.793000000005</v>
      </c>
      <c r="F47" s="18">
        <v>149294.253</v>
      </c>
      <c r="G47" s="18"/>
    </row>
    <row r="48" spans="1:7" x14ac:dyDescent="0.2">
      <c r="A48" s="4" t="s">
        <v>45</v>
      </c>
      <c r="B48" s="5" t="s">
        <v>46</v>
      </c>
      <c r="C48" s="11"/>
      <c r="D48" s="18"/>
      <c r="E48" s="18"/>
      <c r="F48" s="18"/>
      <c r="G48" s="18"/>
    </row>
    <row r="49" spans="1:7" x14ac:dyDescent="0.2">
      <c r="A49" s="4" t="s">
        <v>47</v>
      </c>
      <c r="B49" s="3" t="s">
        <v>48</v>
      </c>
      <c r="C49" s="11"/>
      <c r="D49" s="18"/>
      <c r="E49" s="18"/>
      <c r="F49" s="18"/>
      <c r="G49" s="18"/>
    </row>
    <row r="50" spans="1:7" x14ac:dyDescent="0.2">
      <c r="A50" s="2" t="s">
        <v>49</v>
      </c>
      <c r="B50" s="5" t="s">
        <v>50</v>
      </c>
      <c r="C50" s="11">
        <f t="shared" si="5"/>
        <v>24659.353999999999</v>
      </c>
      <c r="D50" s="18">
        <v>1193.0060000000001</v>
      </c>
      <c r="E50" s="18">
        <v>6.577</v>
      </c>
      <c r="F50" s="18">
        <v>10556.896000000001</v>
      </c>
      <c r="G50" s="18">
        <v>12902.875</v>
      </c>
    </row>
    <row r="51" spans="1:7" x14ac:dyDescent="0.2">
      <c r="A51" s="4" t="s">
        <v>51</v>
      </c>
      <c r="B51" s="5" t="s">
        <v>52</v>
      </c>
      <c r="C51" s="7">
        <f>C50/C9*100</f>
        <v>5.1057830848172214</v>
      </c>
      <c r="D51" s="20">
        <f>D50/D9*100</f>
        <v>0.4463814700283365</v>
      </c>
      <c r="E51" s="20">
        <f>E50/E9*100</f>
        <v>9.0041183607992258E-3</v>
      </c>
      <c r="F51" s="20">
        <f>F50/(F9+F26)*100</f>
        <v>2.4075398880631842</v>
      </c>
      <c r="G51" s="20">
        <f>G50/(G9+G26)*100</f>
        <v>8.5170280162307606</v>
      </c>
    </row>
    <row r="52" spans="1:7" ht="25.5" x14ac:dyDescent="0.2">
      <c r="A52" s="2" t="s">
        <v>53</v>
      </c>
      <c r="B52" s="3" t="s">
        <v>54</v>
      </c>
      <c r="C52" s="11">
        <f t="shared" si="5"/>
        <v>23967.400999999998</v>
      </c>
      <c r="D52" s="18">
        <v>1193.0060000000001</v>
      </c>
      <c r="E52" s="18">
        <v>6.577</v>
      </c>
      <c r="F52" s="18">
        <v>10245.518</v>
      </c>
      <c r="G52" s="18">
        <v>12522.3</v>
      </c>
    </row>
    <row r="53" spans="1:7" ht="51" x14ac:dyDescent="0.2">
      <c r="A53" s="2" t="s">
        <v>55</v>
      </c>
      <c r="B53" s="3" t="s">
        <v>56</v>
      </c>
      <c r="C53" s="11">
        <f t="shared" si="5"/>
        <v>691.95300000000134</v>
      </c>
      <c r="D53" s="18">
        <f>D50-D52</f>
        <v>0</v>
      </c>
      <c r="E53" s="18">
        <f>E50-E52</f>
        <v>0</v>
      </c>
      <c r="F53" s="18">
        <f t="shared" ref="F53:G53" si="10">F50-F52</f>
        <v>311.37800000000061</v>
      </c>
      <c r="G53" s="18">
        <f t="shared" si="10"/>
        <v>380.57500000000073</v>
      </c>
    </row>
    <row r="54" spans="1:7" ht="21" customHeight="1" x14ac:dyDescent="0.2">
      <c r="A54" s="21" t="s">
        <v>57</v>
      </c>
      <c r="B54" s="22"/>
      <c r="C54" s="22"/>
      <c r="D54" s="22"/>
      <c r="E54" s="22"/>
      <c r="F54" s="22"/>
      <c r="G54" s="23"/>
    </row>
    <row r="55" spans="1:7" x14ac:dyDescent="0.2">
      <c r="A55" s="2">
        <v>1</v>
      </c>
      <c r="B55" s="3" t="s">
        <v>10</v>
      </c>
      <c r="C55" s="11">
        <f>SUM(D55:G55)</f>
        <v>69.25200000000001</v>
      </c>
      <c r="D55" s="15">
        <f>SUM(D56,D57,D59,D60)</f>
        <v>38.356000000000002</v>
      </c>
      <c r="E55" s="15">
        <f>SUM(E56,E57,E59,E60)</f>
        <v>10.475</v>
      </c>
      <c r="F55" s="15">
        <f>SUM(F56,F57,F59,F60)</f>
        <v>20.108000000000001</v>
      </c>
      <c r="G55" s="15">
        <f>SUM(G56,G57,G59,G60)</f>
        <v>0.313</v>
      </c>
    </row>
    <row r="56" spans="1:7" x14ac:dyDescent="0.2">
      <c r="A56" s="2" t="s">
        <v>11</v>
      </c>
      <c r="B56" s="3" t="s">
        <v>12</v>
      </c>
      <c r="C56" s="11">
        <f>SUM(D56:G56)</f>
        <v>1.992</v>
      </c>
      <c r="D56" s="17"/>
      <c r="E56" s="17"/>
      <c r="F56" s="17">
        <v>1.992</v>
      </c>
      <c r="G56" s="17"/>
    </row>
    <row r="57" spans="1:7" x14ac:dyDescent="0.2">
      <c r="A57" s="2" t="s">
        <v>13</v>
      </c>
      <c r="B57" s="3" t="s">
        <v>14</v>
      </c>
      <c r="C57" s="12">
        <f>SUM(D57:G57)</f>
        <v>1.2999999999999999E-2</v>
      </c>
      <c r="D57" s="15">
        <f>SUM(D58)</f>
        <v>0</v>
      </c>
      <c r="E57" s="15">
        <f t="shared" ref="E57:G57" si="11">SUM(E58)</f>
        <v>0</v>
      </c>
      <c r="F57" s="15">
        <f t="shared" si="11"/>
        <v>1.2999999999999999E-2</v>
      </c>
      <c r="G57" s="15">
        <f t="shared" si="11"/>
        <v>0</v>
      </c>
    </row>
    <row r="58" spans="1:7" x14ac:dyDescent="0.2">
      <c r="A58" s="2" t="s">
        <v>71</v>
      </c>
      <c r="B58" s="3" t="s">
        <v>72</v>
      </c>
      <c r="C58" s="11">
        <f>SUM(D58:G58)</f>
        <v>1.2999999999999999E-2</v>
      </c>
      <c r="D58" s="17"/>
      <c r="E58" s="17"/>
      <c r="F58" s="17">
        <v>1.2999999999999999E-2</v>
      </c>
      <c r="G58" s="17"/>
    </row>
    <row r="59" spans="1:7" x14ac:dyDescent="0.2">
      <c r="A59" s="4" t="s">
        <v>15</v>
      </c>
      <c r="B59" s="3" t="s">
        <v>16</v>
      </c>
      <c r="C59" s="11">
        <f t="shared" ref="C59:C72" si="12">SUM(D59:G59)</f>
        <v>0.35099999999999998</v>
      </c>
      <c r="D59" s="18">
        <v>0.13200000000000001</v>
      </c>
      <c r="E59" s="18"/>
      <c r="F59" s="18">
        <v>0.219</v>
      </c>
      <c r="G59" s="18"/>
    </row>
    <row r="60" spans="1:7" x14ac:dyDescent="0.2">
      <c r="A60" s="2" t="s">
        <v>17</v>
      </c>
      <c r="B60" s="3" t="s">
        <v>18</v>
      </c>
      <c r="C60" s="12">
        <f t="shared" si="12"/>
        <v>66.896000000000001</v>
      </c>
      <c r="D60" s="15">
        <f>SUM(D61:D71)</f>
        <v>38.224000000000004</v>
      </c>
      <c r="E60" s="15">
        <f t="shared" ref="E60:G60" si="13">SUM(E61:E71)</f>
        <v>10.475</v>
      </c>
      <c r="F60" s="15">
        <f t="shared" si="13"/>
        <v>17.884</v>
      </c>
      <c r="G60" s="15">
        <f t="shared" si="13"/>
        <v>0.313</v>
      </c>
    </row>
    <row r="61" spans="1:7" ht="12.75" customHeight="1" x14ac:dyDescent="0.2">
      <c r="A61" s="2" t="s">
        <v>19</v>
      </c>
      <c r="B61" s="5" t="s">
        <v>79</v>
      </c>
      <c r="C61" s="11">
        <f t="shared" si="12"/>
        <v>58.660000000000004</v>
      </c>
      <c r="D61" s="17">
        <v>34.075000000000003</v>
      </c>
      <c r="E61" s="18">
        <v>10.429</v>
      </c>
      <c r="F61" s="18">
        <v>13.851000000000001</v>
      </c>
      <c r="G61" s="18">
        <v>0.30499999999999999</v>
      </c>
    </row>
    <row r="62" spans="1:7" x14ac:dyDescent="0.2">
      <c r="A62" s="2" t="s">
        <v>20</v>
      </c>
      <c r="B62" s="5" t="s">
        <v>82</v>
      </c>
      <c r="C62" s="11">
        <f t="shared" si="12"/>
        <v>6.9000000000000006E-2</v>
      </c>
      <c r="D62" s="18"/>
      <c r="E62" s="18">
        <v>4.5999999999999999E-2</v>
      </c>
      <c r="F62" s="18">
        <v>2.3E-2</v>
      </c>
      <c r="G62" s="18"/>
    </row>
    <row r="63" spans="1:7" x14ac:dyDescent="0.2">
      <c r="A63" s="2" t="s">
        <v>59</v>
      </c>
      <c r="B63" s="5" t="s">
        <v>61</v>
      </c>
      <c r="C63" s="11">
        <f t="shared" si="12"/>
        <v>1.8760000000000001</v>
      </c>
      <c r="D63" s="18">
        <v>1.7350000000000001</v>
      </c>
      <c r="E63" s="18"/>
      <c r="F63" s="18">
        <v>0.14099999999999999</v>
      </c>
      <c r="G63" s="18"/>
    </row>
    <row r="64" spans="1:7" ht="43.5" customHeight="1" x14ac:dyDescent="0.2">
      <c r="A64" s="2" t="s">
        <v>60</v>
      </c>
      <c r="B64" s="8" t="s">
        <v>83</v>
      </c>
      <c r="C64" s="11">
        <f t="shared" si="12"/>
        <v>0.16</v>
      </c>
      <c r="D64" s="18"/>
      <c r="E64" s="18"/>
      <c r="F64" s="18">
        <v>0.152</v>
      </c>
      <c r="G64" s="18">
        <v>8.0000000000000002E-3</v>
      </c>
    </row>
    <row r="65" spans="1:8" x14ac:dyDescent="0.2">
      <c r="A65" s="2" t="s">
        <v>68</v>
      </c>
      <c r="B65" s="6" t="s">
        <v>85</v>
      </c>
      <c r="C65" s="11">
        <f t="shared" ref="C65:C71" si="14">SUM(D65:G65)</f>
        <v>0.20499999999999999</v>
      </c>
      <c r="D65" s="18"/>
      <c r="E65" s="18"/>
      <c r="F65" s="18">
        <v>0.20499999999999999</v>
      </c>
      <c r="G65" s="18"/>
    </row>
    <row r="66" spans="1:8" x14ac:dyDescent="0.2">
      <c r="A66" s="2" t="s">
        <v>73</v>
      </c>
      <c r="B66" s="8" t="s">
        <v>74</v>
      </c>
      <c r="C66" s="11">
        <f t="shared" si="14"/>
        <v>4.33</v>
      </c>
      <c r="D66" s="18">
        <v>2.4140000000000001</v>
      </c>
      <c r="E66" s="18"/>
      <c r="F66" s="18">
        <v>1.9159999999999999</v>
      </c>
      <c r="G66" s="18"/>
    </row>
    <row r="67" spans="1:8" x14ac:dyDescent="0.2">
      <c r="A67" s="2" t="s">
        <v>75</v>
      </c>
      <c r="B67" s="8" t="s">
        <v>69</v>
      </c>
      <c r="C67" s="11">
        <f t="shared" si="14"/>
        <v>8.9999999999999993E-3</v>
      </c>
      <c r="D67" s="18"/>
      <c r="E67" s="18"/>
      <c r="F67" s="18">
        <v>8.9999999999999993E-3</v>
      </c>
      <c r="G67" s="18"/>
    </row>
    <row r="68" spans="1:8" x14ac:dyDescent="0.2">
      <c r="A68" s="2" t="s">
        <v>76</v>
      </c>
      <c r="B68" s="8" t="s">
        <v>80</v>
      </c>
      <c r="C68" s="11">
        <f t="shared" si="14"/>
        <v>0.38600000000000001</v>
      </c>
      <c r="D68" s="18"/>
      <c r="E68" s="18"/>
      <c r="F68" s="18">
        <v>0.38600000000000001</v>
      </c>
      <c r="G68" s="18"/>
    </row>
    <row r="69" spans="1:8" x14ac:dyDescent="0.2">
      <c r="A69" s="2" t="s">
        <v>88</v>
      </c>
      <c r="B69" s="5" t="s">
        <v>77</v>
      </c>
      <c r="C69" s="11">
        <f t="shared" si="14"/>
        <v>0.13200000000000001</v>
      </c>
      <c r="D69" s="18"/>
      <c r="E69" s="18"/>
      <c r="F69" s="18">
        <v>0.13200000000000001</v>
      </c>
      <c r="G69" s="18"/>
    </row>
    <row r="70" spans="1:8" x14ac:dyDescent="0.2">
      <c r="A70" s="2" t="s">
        <v>89</v>
      </c>
      <c r="B70" s="5" t="s">
        <v>86</v>
      </c>
      <c r="C70" s="11">
        <f t="shared" si="14"/>
        <v>0.98</v>
      </c>
      <c r="D70" s="18"/>
      <c r="E70" s="18"/>
      <c r="F70" s="18">
        <v>0.98</v>
      </c>
      <c r="G70" s="18"/>
    </row>
    <row r="71" spans="1:8" x14ac:dyDescent="0.2">
      <c r="A71" s="2" t="s">
        <v>90</v>
      </c>
      <c r="B71" s="5" t="s">
        <v>87</v>
      </c>
      <c r="C71" s="11">
        <f t="shared" si="14"/>
        <v>8.8999999999999996E-2</v>
      </c>
      <c r="D71" s="18"/>
      <c r="E71" s="18"/>
      <c r="F71" s="18">
        <v>8.8999999999999996E-2</v>
      </c>
      <c r="G71" s="18"/>
    </row>
    <row r="72" spans="1:8" ht="25.5" x14ac:dyDescent="0.2">
      <c r="A72" s="2" t="s">
        <v>21</v>
      </c>
      <c r="B72" s="3" t="s">
        <v>22</v>
      </c>
      <c r="C72" s="11">
        <f t="shared" si="12"/>
        <v>64.17</v>
      </c>
      <c r="D72" s="15">
        <f>SUM(D74,D75,D76)</f>
        <v>0</v>
      </c>
      <c r="E72" s="15">
        <f>SUM(E73,E75,E76)</f>
        <v>0</v>
      </c>
      <c r="F72" s="15">
        <f>SUM(F73,F74,F76)</f>
        <v>42.771000000000001</v>
      </c>
      <c r="G72" s="15">
        <f>SUM(G73,G74,G75)</f>
        <v>21.399000000000001</v>
      </c>
    </row>
    <row r="73" spans="1:8" x14ac:dyDescent="0.2">
      <c r="A73" s="4" t="s">
        <v>23</v>
      </c>
      <c r="B73" s="3" t="s">
        <v>4</v>
      </c>
      <c r="C73" s="11">
        <f>SUM(D73:G73)</f>
        <v>32.374000000000002</v>
      </c>
      <c r="D73" s="18"/>
      <c r="E73" s="18"/>
      <c r="F73" s="18">
        <v>32.374000000000002</v>
      </c>
      <c r="G73" s="18"/>
    </row>
    <row r="74" spans="1:8" x14ac:dyDescent="0.2">
      <c r="A74" s="4" t="s">
        <v>24</v>
      </c>
      <c r="B74" s="3" t="s">
        <v>25</v>
      </c>
      <c r="C74" s="11">
        <f>SUM(D74:G74)</f>
        <v>10.397</v>
      </c>
      <c r="D74" s="18"/>
      <c r="E74" s="18"/>
      <c r="F74" s="18">
        <v>10.397</v>
      </c>
      <c r="G74" s="18"/>
    </row>
    <row r="75" spans="1:8" x14ac:dyDescent="0.2">
      <c r="A75" s="2" t="s">
        <v>26</v>
      </c>
      <c r="B75" s="3" t="s">
        <v>9</v>
      </c>
      <c r="C75" s="11">
        <f t="shared" ref="C75" si="15">SUM(D75:G75)</f>
        <v>21.399000000000001</v>
      </c>
      <c r="D75" s="18"/>
      <c r="E75" s="18"/>
      <c r="F75" s="18"/>
      <c r="G75" s="18">
        <v>21.399000000000001</v>
      </c>
    </row>
    <row r="76" spans="1:8" x14ac:dyDescent="0.2">
      <c r="A76" s="4" t="s">
        <v>27</v>
      </c>
      <c r="B76" s="3" t="s">
        <v>7</v>
      </c>
      <c r="C76" s="11"/>
      <c r="D76" s="18"/>
      <c r="E76" s="18"/>
      <c r="F76" s="18"/>
      <c r="G76" s="18"/>
    </row>
    <row r="77" spans="1:8" ht="25.5" x14ac:dyDescent="0.2">
      <c r="A77" s="4" t="s">
        <v>28</v>
      </c>
      <c r="B77" s="5" t="s">
        <v>29</v>
      </c>
      <c r="C77" s="11"/>
      <c r="D77" s="18"/>
      <c r="E77" s="18"/>
      <c r="F77" s="18"/>
      <c r="G77" s="18"/>
    </row>
    <row r="78" spans="1:8" x14ac:dyDescent="0.2">
      <c r="A78" s="2" t="s">
        <v>30</v>
      </c>
      <c r="B78" s="3" t="s">
        <v>31</v>
      </c>
      <c r="C78" s="11">
        <f t="shared" ref="C78" si="16">SUM(D78:G78)</f>
        <v>65.72</v>
      </c>
      <c r="D78" s="15">
        <f>SUM(D79,D80,D82,D92)</f>
        <v>5.81</v>
      </c>
      <c r="E78" s="15">
        <f t="shared" ref="E78:G78" si="17">SUM(E79,E80,E82,E92)</f>
        <v>7.6999999999999999E-2</v>
      </c>
      <c r="F78" s="15">
        <f t="shared" si="17"/>
        <v>39.969000000000001</v>
      </c>
      <c r="G78" s="15">
        <f t="shared" si="17"/>
        <v>19.864000000000001</v>
      </c>
      <c r="H78">
        <f>C32/C78</f>
        <v>6973.6721545952532</v>
      </c>
    </row>
    <row r="79" spans="1:8" ht="25.5" x14ac:dyDescent="0.2">
      <c r="A79" s="4" t="s">
        <v>32</v>
      </c>
      <c r="B79" s="5" t="s">
        <v>33</v>
      </c>
      <c r="C79" s="11"/>
      <c r="D79" s="18"/>
      <c r="E79" s="18"/>
      <c r="F79" s="18"/>
      <c r="G79" s="18"/>
    </row>
    <row r="80" spans="1:8" x14ac:dyDescent="0.2">
      <c r="A80" s="2" t="s">
        <v>34</v>
      </c>
      <c r="B80" s="3" t="s">
        <v>35</v>
      </c>
      <c r="C80" s="11">
        <f t="shared" ref="C80:C91" si="18">SUM(D80:G80)</f>
        <v>39.067999999999998</v>
      </c>
      <c r="D80" s="18">
        <v>4.6369999999999996</v>
      </c>
      <c r="E80" s="18"/>
      <c r="F80" s="18">
        <v>14.666</v>
      </c>
      <c r="G80" s="18">
        <v>19.765000000000001</v>
      </c>
    </row>
    <row r="81" spans="1:7" x14ac:dyDescent="0.2">
      <c r="A81" s="2" t="s">
        <v>36</v>
      </c>
      <c r="B81" s="3" t="s">
        <v>37</v>
      </c>
      <c r="C81" s="11">
        <f t="shared" si="18"/>
        <v>0</v>
      </c>
      <c r="D81" s="19"/>
      <c r="E81" s="19"/>
      <c r="F81" s="19"/>
      <c r="G81" s="19"/>
    </row>
    <row r="82" spans="1:7" x14ac:dyDescent="0.2">
      <c r="A82" s="2" t="s">
        <v>38</v>
      </c>
      <c r="B82" s="3" t="s">
        <v>39</v>
      </c>
      <c r="C82" s="11">
        <f t="shared" si="18"/>
        <v>26.652000000000001</v>
      </c>
      <c r="D82" s="15">
        <f>SUM(D83:D91)</f>
        <v>1.173</v>
      </c>
      <c r="E82" s="15">
        <f t="shared" ref="E82:G82" si="19">SUM(E83:E91)</f>
        <v>7.6999999999999999E-2</v>
      </c>
      <c r="F82" s="15">
        <f t="shared" si="19"/>
        <v>25.303000000000001</v>
      </c>
      <c r="G82" s="15">
        <f t="shared" si="19"/>
        <v>9.9000000000000005E-2</v>
      </c>
    </row>
    <row r="83" spans="1:7" ht="12.75" customHeight="1" x14ac:dyDescent="0.2">
      <c r="A83" s="2" t="s">
        <v>40</v>
      </c>
      <c r="B83" s="5" t="s">
        <v>79</v>
      </c>
      <c r="C83" s="11">
        <f t="shared" si="18"/>
        <v>6.9509999999999996</v>
      </c>
      <c r="D83" s="18">
        <v>0.42199999999999999</v>
      </c>
      <c r="E83" s="18">
        <v>7.6999999999999999E-2</v>
      </c>
      <c r="F83" s="18">
        <v>6.37</v>
      </c>
      <c r="G83" s="18">
        <v>8.2000000000000003E-2</v>
      </c>
    </row>
    <row r="84" spans="1:7" x14ac:dyDescent="0.2">
      <c r="A84" s="2" t="s">
        <v>63</v>
      </c>
      <c r="B84" s="6" t="s">
        <v>82</v>
      </c>
      <c r="C84" s="11">
        <f t="shared" si="18"/>
        <v>0.85499999999999998</v>
      </c>
      <c r="D84" s="18">
        <v>0.751</v>
      </c>
      <c r="E84" s="18"/>
      <c r="F84" s="18">
        <v>0.104</v>
      </c>
      <c r="G84" s="18"/>
    </row>
    <row r="85" spans="1:7" x14ac:dyDescent="0.2">
      <c r="A85" s="2" t="s">
        <v>64</v>
      </c>
      <c r="B85" s="5" t="s">
        <v>77</v>
      </c>
      <c r="C85" s="11">
        <f t="shared" si="18"/>
        <v>3.032</v>
      </c>
      <c r="D85" s="18"/>
      <c r="E85" s="18"/>
      <c r="F85" s="18">
        <v>3.0150000000000001</v>
      </c>
      <c r="G85" s="18">
        <v>1.7000000000000001E-2</v>
      </c>
    </row>
    <row r="86" spans="1:7" x14ac:dyDescent="0.2">
      <c r="A86" s="2" t="s">
        <v>65</v>
      </c>
      <c r="B86" s="5" t="s">
        <v>74</v>
      </c>
      <c r="C86" s="11">
        <f t="shared" si="18"/>
        <v>14.167</v>
      </c>
      <c r="D86" s="18"/>
      <c r="E86" s="18"/>
      <c r="F86" s="18">
        <v>14.167</v>
      </c>
      <c r="G86" s="18"/>
    </row>
    <row r="87" spans="1:7" x14ac:dyDescent="0.2">
      <c r="A87" s="2" t="s">
        <v>66</v>
      </c>
      <c r="B87" s="5" t="s">
        <v>85</v>
      </c>
      <c r="C87" s="11">
        <f t="shared" si="18"/>
        <v>0.45200000000000001</v>
      </c>
      <c r="D87" s="18"/>
      <c r="E87" s="18"/>
      <c r="F87" s="18">
        <v>0.45200000000000001</v>
      </c>
      <c r="G87" s="18"/>
    </row>
    <row r="88" spans="1:7" x14ac:dyDescent="0.2">
      <c r="A88" s="2" t="s">
        <v>67</v>
      </c>
      <c r="B88" s="5" t="s">
        <v>87</v>
      </c>
      <c r="C88" s="11">
        <f t="shared" si="18"/>
        <v>8.6999999999999994E-2</v>
      </c>
      <c r="D88" s="18"/>
      <c r="E88" s="18"/>
      <c r="F88" s="18">
        <v>8.6999999999999994E-2</v>
      </c>
      <c r="G88" s="18"/>
    </row>
    <row r="89" spans="1:7" ht="39.75" customHeight="1" x14ac:dyDescent="0.2">
      <c r="A89" s="2" t="s">
        <v>70</v>
      </c>
      <c r="B89" s="5" t="s">
        <v>83</v>
      </c>
      <c r="C89" s="11">
        <f t="shared" si="18"/>
        <v>1.7000000000000001E-2</v>
      </c>
      <c r="D89" s="18"/>
      <c r="E89" s="18"/>
      <c r="F89" s="18">
        <v>1.7000000000000001E-2</v>
      </c>
      <c r="G89" s="18"/>
    </row>
    <row r="90" spans="1:7" x14ac:dyDescent="0.2">
      <c r="A90" s="2" t="s">
        <v>81</v>
      </c>
      <c r="B90" s="5" t="s">
        <v>69</v>
      </c>
      <c r="C90" s="11">
        <f t="shared" si="18"/>
        <v>3.0000000000000001E-3</v>
      </c>
      <c r="D90" s="18"/>
      <c r="E90" s="18"/>
      <c r="F90" s="18">
        <v>3.0000000000000001E-3</v>
      </c>
      <c r="G90" s="18"/>
    </row>
    <row r="91" spans="1:7" x14ac:dyDescent="0.2">
      <c r="A91" s="2" t="s">
        <v>92</v>
      </c>
      <c r="B91" s="5" t="s">
        <v>91</v>
      </c>
      <c r="C91" s="11">
        <f t="shared" si="18"/>
        <v>1.0880000000000001</v>
      </c>
      <c r="D91" s="18"/>
      <c r="E91" s="18"/>
      <c r="F91" s="18">
        <v>1.0880000000000001</v>
      </c>
      <c r="G91" s="18"/>
    </row>
    <row r="92" spans="1:7" x14ac:dyDescent="0.2">
      <c r="A92" s="2" t="s">
        <v>41</v>
      </c>
      <c r="B92" s="3" t="s">
        <v>42</v>
      </c>
      <c r="C92" s="11"/>
      <c r="D92" s="19"/>
      <c r="E92" s="19"/>
      <c r="F92" s="19"/>
      <c r="G92" s="19"/>
    </row>
    <row r="93" spans="1:7" x14ac:dyDescent="0.2">
      <c r="A93" s="2" t="s">
        <v>43</v>
      </c>
      <c r="B93" s="3" t="s">
        <v>44</v>
      </c>
      <c r="C93" s="11">
        <f t="shared" ref="C93" si="20">SUM(D93:G93)</f>
        <v>64.17</v>
      </c>
      <c r="D93" s="18">
        <v>32.374000000000002</v>
      </c>
      <c r="E93" s="18">
        <v>10.397</v>
      </c>
      <c r="F93" s="18">
        <v>21.399000000000001</v>
      </c>
      <c r="G93" s="19"/>
    </row>
    <row r="94" spans="1:7" x14ac:dyDescent="0.2">
      <c r="A94" s="4" t="s">
        <v>45</v>
      </c>
      <c r="B94" s="5" t="s">
        <v>46</v>
      </c>
      <c r="C94" s="11"/>
      <c r="D94" s="19"/>
      <c r="E94" s="19"/>
      <c r="F94" s="19"/>
      <c r="G94" s="19"/>
    </row>
    <row r="95" spans="1:7" x14ac:dyDescent="0.2">
      <c r="A95" s="4" t="s">
        <v>47</v>
      </c>
      <c r="B95" s="3" t="s">
        <v>48</v>
      </c>
      <c r="C95" s="11"/>
      <c r="D95" s="19"/>
      <c r="E95" s="19"/>
      <c r="F95" s="19"/>
      <c r="G95" s="19"/>
    </row>
    <row r="96" spans="1:7" x14ac:dyDescent="0.2">
      <c r="A96" s="2" t="s">
        <v>49</v>
      </c>
      <c r="B96" s="5" t="s">
        <v>50</v>
      </c>
      <c r="C96" s="11">
        <f t="shared" ref="C96" si="21">SUM(D96:G96)</f>
        <v>3.532</v>
      </c>
      <c r="D96" s="18">
        <v>0.17199999999999999</v>
      </c>
      <c r="E96" s="18">
        <v>1E-3</v>
      </c>
      <c r="F96" s="18">
        <v>1.5109999999999999</v>
      </c>
      <c r="G96" s="18">
        <v>1.8480000000000001</v>
      </c>
    </row>
    <row r="97" spans="1:7" ht="25.5" x14ac:dyDescent="0.2">
      <c r="A97" s="2" t="s">
        <v>53</v>
      </c>
      <c r="B97" s="3" t="s">
        <v>54</v>
      </c>
      <c r="C97" s="11">
        <f t="shared" ref="C97:C98" si="22">SUM(D97:G97)</f>
        <v>3.5169999999999999</v>
      </c>
      <c r="D97" s="18">
        <v>0.17199999999999999</v>
      </c>
      <c r="E97" s="18">
        <v>1E-3</v>
      </c>
      <c r="F97" s="18">
        <v>1.5049999999999999</v>
      </c>
      <c r="G97" s="18">
        <v>1.839</v>
      </c>
    </row>
    <row r="98" spans="1:7" ht="51" x14ac:dyDescent="0.2">
      <c r="A98" s="2" t="s">
        <v>55</v>
      </c>
      <c r="B98" s="5" t="s">
        <v>78</v>
      </c>
      <c r="C98" s="11">
        <f t="shared" si="22"/>
        <v>1.5000000000000124E-2</v>
      </c>
      <c r="D98" s="18">
        <f>D96-D97</f>
        <v>0</v>
      </c>
      <c r="E98" s="18">
        <f>E96-E97</f>
        <v>0</v>
      </c>
      <c r="F98" s="18">
        <f>F96-F97</f>
        <v>6.0000000000000053E-3</v>
      </c>
      <c r="G98" s="18">
        <f>G96-G97</f>
        <v>9.000000000000119E-3</v>
      </c>
    </row>
    <row r="101" spans="1:7" x14ac:dyDescent="0.2">
      <c r="A101" s="32" t="s">
        <v>93</v>
      </c>
    </row>
  </sheetData>
  <mergeCells count="7">
    <mergeCell ref="A54:G54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Савинова Ю.Е,</cp:lastModifiedBy>
  <dcterms:created xsi:type="dcterms:W3CDTF">2020-02-27T11:05:45Z</dcterms:created>
  <dcterms:modified xsi:type="dcterms:W3CDTF">2026-02-24T07:39:37Z</dcterms:modified>
</cp:coreProperties>
</file>