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"/>
  </bookViews>
  <sheets>
    <sheet name="Баланс ээ" sheetId="1" r:id="rId1"/>
    <sheet name="Лист2" sheetId="2" r:id="rId2"/>
    <sheet name="Лист3" sheetId="3" r:id="rId3"/>
  </sheets>
  <externalReferences>
    <externalReference r:id="rId4"/>
  </externalReferences>
  <definedNames>
    <definedName name="prd">[1]Титульный!$F$10</definedName>
  </definedNames>
  <calcPr calcId="125725"/>
</workbook>
</file>

<file path=xl/calcChain.xml><?xml version="1.0" encoding="utf-8"?>
<calcChain xmlns="http://schemas.openxmlformats.org/spreadsheetml/2006/main">
  <c r="C5" i="2"/>
  <c r="C25" i="1"/>
  <c r="C24"/>
  <c r="C23"/>
  <c r="C22"/>
  <c r="C21"/>
  <c r="C19"/>
  <c r="C16"/>
  <c r="C15"/>
  <c r="C14"/>
  <c r="E9"/>
  <c r="E8"/>
  <c r="D8"/>
  <c r="C8"/>
  <c r="C5"/>
  <c r="E27" l="1"/>
  <c r="E20"/>
  <c r="F12" s="1"/>
  <c r="E17"/>
  <c r="D17"/>
  <c r="D27" l="1"/>
  <c r="D20"/>
  <c r="F11" s="1"/>
  <c r="F9" s="1"/>
  <c r="F8" s="1"/>
  <c r="F27" l="1"/>
  <c r="F20"/>
  <c r="G13" s="1"/>
  <c r="G9" s="1"/>
  <c r="G8" s="1"/>
  <c r="F17"/>
  <c r="G27" l="1"/>
  <c r="G20"/>
  <c r="G26" s="1"/>
  <c r="C26" s="1"/>
  <c r="G17"/>
  <c r="C17"/>
  <c r="C30" l="1"/>
  <c r="C29" s="1"/>
  <c r="C20"/>
  <c r="C28" s="1"/>
  <c r="C27"/>
</calcChain>
</file>

<file path=xl/sharedStrings.xml><?xml version="1.0" encoding="utf-8"?>
<sst xmlns="http://schemas.openxmlformats.org/spreadsheetml/2006/main" count="116" uniqueCount="77">
  <si>
    <t>№ п/п</t>
  </si>
  <si>
    <t>Показатели</t>
  </si>
  <si>
    <t>1</t>
  </si>
  <si>
    <t xml:space="preserve">Поступление эл.энергии в сеть , ВСЕГО </t>
  </si>
  <si>
    <t>1.1</t>
  </si>
  <si>
    <t>из смежной сети, всего</t>
  </si>
  <si>
    <t>1.1.1</t>
  </si>
  <si>
    <t>в том числе из сети</t>
  </si>
  <si>
    <t>1.1.2</t>
  </si>
  <si>
    <t>ВН</t>
  </si>
  <si>
    <t>1.1.3</t>
  </si>
  <si>
    <t>СНI</t>
  </si>
  <si>
    <t>1.1.4</t>
  </si>
  <si>
    <t>СН2</t>
  </si>
  <si>
    <t>1.2</t>
  </si>
  <si>
    <t>от электростанций ПЭ (ЭСО)</t>
  </si>
  <si>
    <t>1.3</t>
  </si>
  <si>
    <t>от других поставщиков (в т.ч. с оптового рынка)</t>
  </si>
  <si>
    <t>1.4</t>
  </si>
  <si>
    <t>поступление эл. энергии от других организаций</t>
  </si>
  <si>
    <t>2</t>
  </si>
  <si>
    <t xml:space="preserve">Потери электроэнергии в сети </t>
  </si>
  <si>
    <t>2.1</t>
  </si>
  <si>
    <t>то же в % (п.1.1/п.1.3)</t>
  </si>
  <si>
    <t>3</t>
  </si>
  <si>
    <t>Расход электроэнергии на производственные и хозяйственные нужды</t>
  </si>
  <si>
    <t>4</t>
  </si>
  <si>
    <t xml:space="preserve">Полезный отпуск из сети </t>
  </si>
  <si>
    <t>4.1</t>
  </si>
  <si>
    <t>в т.ч.                                                                                    собственным потребителям ЭСО</t>
  </si>
  <si>
    <t>4.1.1</t>
  </si>
  <si>
    <t>из них:</t>
  </si>
  <si>
    <t>4.1.2</t>
  </si>
  <si>
    <t>потребителям, присоединенным к центру питания</t>
  </si>
  <si>
    <t>4.1.3</t>
  </si>
  <si>
    <t>на генераторном напряжении</t>
  </si>
  <si>
    <t>4.2</t>
  </si>
  <si>
    <t>потребителям оптового рынка</t>
  </si>
  <si>
    <t>4.3</t>
  </si>
  <si>
    <t>сальдо переток в другие организации</t>
  </si>
  <si>
    <t>4.3.1</t>
  </si>
  <si>
    <t>справочно проверка</t>
  </si>
  <si>
    <t>4.3.2</t>
  </si>
  <si>
    <t>справочно доля сторонних</t>
  </si>
  <si>
    <t>4.3.3</t>
  </si>
  <si>
    <t>поступление на сторонних</t>
  </si>
  <si>
    <t>4.3.4</t>
  </si>
  <si>
    <t>потери сторонних</t>
  </si>
  <si>
    <t>Всего</t>
  </si>
  <si>
    <t>СНII</t>
  </si>
  <si>
    <t>НН</t>
  </si>
  <si>
    <t xml:space="preserve">Поступление мощности в сеть ВСЕГО </t>
  </si>
  <si>
    <t>1.1.1.1</t>
  </si>
  <si>
    <t>1.1.1.2</t>
  </si>
  <si>
    <t>СН1</t>
  </si>
  <si>
    <t>1.1.1.3</t>
  </si>
  <si>
    <t xml:space="preserve">от электростанций ПЭ </t>
  </si>
  <si>
    <t xml:space="preserve">от других организаций </t>
  </si>
  <si>
    <t xml:space="preserve">Потери в сети </t>
  </si>
  <si>
    <t>то же в %</t>
  </si>
  <si>
    <t>Мощность на производственные и хозяйственные нужды</t>
  </si>
  <si>
    <t>Полезный отпуск мощности потребителям</t>
  </si>
  <si>
    <t xml:space="preserve">в т.ч.                                                                                                                      Заявленная (расчетная) мощность собственных потребителей, пользующихся региональными электрическими сетями </t>
  </si>
  <si>
    <t>Заявленная (расчетная) мощность потребителей оптового рынка</t>
  </si>
  <si>
    <t xml:space="preserve"> в другие организации</t>
  </si>
  <si>
    <t>4.4</t>
  </si>
  <si>
    <t>4.5</t>
  </si>
  <si>
    <t>справочно Тм</t>
  </si>
  <si>
    <t>4.6</t>
  </si>
  <si>
    <t>СН11</t>
  </si>
  <si>
    <t>5</t>
  </si>
  <si>
    <t>6</t>
  </si>
  <si>
    <t>7</t>
  </si>
  <si>
    <t>Электрическая энергия по диапазонам напряжения ЭСО</t>
  </si>
  <si>
    <t>(региональной электрической сети)</t>
  </si>
  <si>
    <t>ОАО "ВВЭК" 2014 год</t>
  </si>
  <si>
    <t>Электрическая мощность по диапазонам напряжения ЭСО</t>
  </si>
</sst>
</file>

<file path=xl/styles.xml><?xml version="1.0" encoding="utf-8"?>
<styleSheet xmlns="http://schemas.openxmlformats.org/spreadsheetml/2006/main">
  <numFmts count="3">
    <numFmt numFmtId="164" formatCode="0.00000"/>
    <numFmt numFmtId="166" formatCode="#,##0.000000000"/>
    <numFmt numFmtId="167" formatCode="0.000000000"/>
  </numFmts>
  <fonts count="7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9"/>
      <name val="Tahoma"/>
      <family val="2"/>
      <charset val="204"/>
    </font>
    <font>
      <b/>
      <sz val="9"/>
      <color indexed="55"/>
      <name val="Tahoma"/>
      <family val="2"/>
      <charset val="204"/>
    </font>
    <font>
      <i/>
      <sz val="9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 indent="1"/>
    </xf>
    <xf numFmtId="0" fontId="2" fillId="0" borderId="1" xfId="1" applyFont="1" applyBorder="1" applyAlignment="1">
      <alignment horizontal="left" vertical="center" wrapText="1" indent="2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 indent="1"/>
    </xf>
    <xf numFmtId="0" fontId="2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left" vertical="center" wrapText="1" inden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 indent="2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/>
    </xf>
    <xf numFmtId="166" fontId="2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top" wrapText="1" indent="1"/>
    </xf>
    <xf numFmtId="49" fontId="0" fillId="0" borderId="1" xfId="0" applyNumberFormat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top" wrapText="1" inden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2" fontId="2" fillId="2" borderId="2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2" fillId="2" borderId="5" xfId="1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2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6" xfId="1" applyNumberFormat="1" applyFont="1" applyFill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methodics230802-pril1-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42;&#1069;&#1050;\&#1056;&#1072;&#1089;&#1095;&#1077;&#1090;&#1085;&#1099;&#1077;%20&#1090;&#1072;&#1073;&#1083;&#1080;&#1094;&#1099;\&#1042;&#1042;&#1069;&#1050;%20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CommonProv"/>
      <sheetName val="Инструкция"/>
      <sheetName val="Обновление"/>
      <sheetName val="Лог обновления"/>
      <sheetName val="Титульный"/>
      <sheetName val="tech"/>
      <sheetName val="TECHSHEET"/>
      <sheetName val="П1.4"/>
      <sheetName val="П1.5"/>
      <sheetName val="П1.15"/>
      <sheetName val="Расчё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>
        <row r="10">
          <cell r="F10">
            <v>2014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sqref="A1:XFD3"/>
    </sheetView>
  </sheetViews>
  <sheetFormatPr defaultRowHeight="15"/>
  <cols>
    <col min="1" max="1" width="8.85546875" customWidth="1"/>
    <col min="2" max="2" width="31.42578125" customWidth="1"/>
    <col min="3" max="3" width="10.85546875" customWidth="1"/>
    <col min="4" max="4" width="11.42578125" customWidth="1"/>
    <col min="5" max="5" width="11.28515625" customWidth="1"/>
    <col min="6" max="6" width="11.140625" customWidth="1"/>
    <col min="7" max="7" width="10.5703125" bestFit="1" customWidth="1"/>
  </cols>
  <sheetData>
    <row r="1" spans="1:7">
      <c r="A1" s="43" t="s">
        <v>73</v>
      </c>
      <c r="B1" s="43"/>
      <c r="C1" s="43"/>
      <c r="D1" s="43"/>
      <c r="E1" s="43"/>
      <c r="F1" s="43"/>
      <c r="G1" s="43"/>
    </row>
    <row r="2" spans="1:7">
      <c r="A2" s="43" t="s">
        <v>74</v>
      </c>
      <c r="B2" s="43"/>
      <c r="C2" s="43"/>
      <c r="D2" s="43"/>
      <c r="E2" s="43"/>
      <c r="F2" s="43"/>
      <c r="G2" s="43"/>
    </row>
    <row r="3" spans="1:7">
      <c r="A3" s="43" t="s">
        <v>75</v>
      </c>
      <c r="B3" s="43"/>
      <c r="C3" s="43"/>
      <c r="D3" s="43"/>
      <c r="E3" s="43"/>
      <c r="F3" s="43"/>
      <c r="G3" s="43"/>
    </row>
    <row r="5" spans="1:7">
      <c r="A5" s="1" t="s">
        <v>0</v>
      </c>
      <c r="B5" s="1" t="s">
        <v>1</v>
      </c>
      <c r="C5" s="14" t="str">
        <f>IF(prd,"Предложение регулятора по корректировке на "&amp;prd &amp; " год","-")</f>
        <v>Предложение регулятора по корректировке на 2014 год</v>
      </c>
      <c r="D5" s="15"/>
      <c r="E5" s="15"/>
      <c r="F5" s="15"/>
      <c r="G5" s="16"/>
    </row>
    <row r="6" spans="1:7">
      <c r="A6" s="1"/>
      <c r="B6" s="1"/>
      <c r="C6" s="13" t="s">
        <v>48</v>
      </c>
      <c r="D6" s="13" t="s">
        <v>9</v>
      </c>
      <c r="E6" s="13" t="s">
        <v>11</v>
      </c>
      <c r="F6" s="13" t="s">
        <v>49</v>
      </c>
      <c r="G6" s="13" t="s">
        <v>50</v>
      </c>
    </row>
    <row r="7" spans="1:7">
      <c r="A7" s="2" t="s">
        <v>2</v>
      </c>
      <c r="B7" s="39">
        <v>2</v>
      </c>
      <c r="C7" s="39" t="s">
        <v>24</v>
      </c>
      <c r="D7" s="39" t="s">
        <v>26</v>
      </c>
      <c r="E7" s="39" t="s">
        <v>70</v>
      </c>
      <c r="F7" s="39" t="s">
        <v>71</v>
      </c>
      <c r="G7" s="39" t="s">
        <v>72</v>
      </c>
    </row>
    <row r="8" spans="1:7" ht="22.5">
      <c r="A8" s="3" t="s">
        <v>2</v>
      </c>
      <c r="B8" s="4" t="s">
        <v>3</v>
      </c>
      <c r="C8" s="29">
        <f>C14+C15+C16</f>
        <v>203.6</v>
      </c>
      <c r="D8" s="29">
        <f>D14+D15+D16</f>
        <v>152.69999999999999</v>
      </c>
      <c r="E8" s="29">
        <f>E9+E14+E15+E16</f>
        <v>0</v>
      </c>
      <c r="F8" s="29">
        <f>F9+F14+F15+F16</f>
        <v>126.47585000000001</v>
      </c>
      <c r="G8" s="29">
        <f>G9+G14+G15+G16</f>
        <v>54.445548387096778</v>
      </c>
    </row>
    <row r="9" spans="1:7">
      <c r="A9" s="3" t="s">
        <v>4</v>
      </c>
      <c r="B9" s="5" t="s">
        <v>5</v>
      </c>
      <c r="C9" s="30"/>
      <c r="D9" s="30"/>
      <c r="E9" s="29">
        <f>E11</f>
        <v>0</v>
      </c>
      <c r="F9" s="29">
        <f>F11+F12</f>
        <v>75.575850000000003</v>
      </c>
      <c r="G9" s="29">
        <f>G12+G13</f>
        <v>54.445548387096778</v>
      </c>
    </row>
    <row r="10" spans="1:7">
      <c r="A10" s="3" t="s">
        <v>6</v>
      </c>
      <c r="B10" s="6" t="s">
        <v>7</v>
      </c>
      <c r="C10" s="30"/>
      <c r="D10" s="30"/>
      <c r="E10" s="30"/>
      <c r="F10" s="30"/>
      <c r="G10" s="30"/>
    </row>
    <row r="11" spans="1:7">
      <c r="A11" s="3" t="s">
        <v>8</v>
      </c>
      <c r="B11" s="6" t="s">
        <v>9</v>
      </c>
      <c r="C11" s="30"/>
      <c r="D11" s="30"/>
      <c r="E11" s="40"/>
      <c r="F11" s="40">
        <f>D20-D21-D26-E11</f>
        <v>75.575850000000003</v>
      </c>
      <c r="G11" s="30"/>
    </row>
    <row r="12" spans="1:7">
      <c r="A12" s="3" t="s">
        <v>10</v>
      </c>
      <c r="B12" s="6" t="s">
        <v>11</v>
      </c>
      <c r="C12" s="30"/>
      <c r="D12" s="30"/>
      <c r="E12" s="30"/>
      <c r="F12" s="40">
        <f>E20-E21-E26</f>
        <v>0</v>
      </c>
      <c r="G12" s="40"/>
    </row>
    <row r="13" spans="1:7">
      <c r="A13" s="3" t="s">
        <v>12</v>
      </c>
      <c r="B13" s="6" t="s">
        <v>13</v>
      </c>
      <c r="C13" s="30"/>
      <c r="D13" s="30"/>
      <c r="E13" s="30"/>
      <c r="F13" s="30"/>
      <c r="G13" s="40">
        <f>F20-F21-F25-F26</f>
        <v>54.445548387096778</v>
      </c>
    </row>
    <row r="14" spans="1:7" ht="22.5">
      <c r="A14" s="3" t="s">
        <v>14</v>
      </c>
      <c r="B14" s="5" t="s">
        <v>15</v>
      </c>
      <c r="C14" s="29">
        <f>D14+E14+F14+G14</f>
        <v>0</v>
      </c>
      <c r="D14" s="40"/>
      <c r="E14" s="40"/>
      <c r="F14" s="40"/>
      <c r="G14" s="40"/>
    </row>
    <row r="15" spans="1:7" ht="22.5">
      <c r="A15" s="3" t="s">
        <v>16</v>
      </c>
      <c r="B15" s="5" t="s">
        <v>17</v>
      </c>
      <c r="C15" s="29">
        <f>D15+E15+F15+G15</f>
        <v>0</v>
      </c>
      <c r="D15" s="40"/>
      <c r="E15" s="40"/>
      <c r="F15" s="40"/>
      <c r="G15" s="40"/>
    </row>
    <row r="16" spans="1:7" ht="22.5">
      <c r="A16" s="7" t="s">
        <v>18</v>
      </c>
      <c r="B16" s="8" t="s">
        <v>19</v>
      </c>
      <c r="C16" s="27">
        <f>D16+E16+F16+G16</f>
        <v>203.6</v>
      </c>
      <c r="D16" s="41">
        <v>152.69999999999999</v>
      </c>
      <c r="E16" s="41">
        <v>0</v>
      </c>
      <c r="F16" s="41">
        <v>50.9</v>
      </c>
      <c r="G16" s="41">
        <v>0</v>
      </c>
    </row>
    <row r="17" spans="1:7" ht="22.5">
      <c r="A17" s="3" t="s">
        <v>20</v>
      </c>
      <c r="B17" s="4" t="s">
        <v>21</v>
      </c>
      <c r="C17" s="29">
        <f>D17+E17+F17+G17</f>
        <v>12.195640000000001</v>
      </c>
      <c r="D17" s="29">
        <f>D8*D18/100</f>
        <v>2.2141499999999996</v>
      </c>
      <c r="E17" s="29">
        <f>E8*E18/100</f>
        <v>0</v>
      </c>
      <c r="F17" s="29">
        <f>F8*F18/100</f>
        <v>6.170301612903228</v>
      </c>
      <c r="G17" s="29">
        <f>G8*G18/100</f>
        <v>3.8111883870967747</v>
      </c>
    </row>
    <row r="18" spans="1:7">
      <c r="A18" s="3" t="s">
        <v>22</v>
      </c>
      <c r="B18" s="5" t="s">
        <v>23</v>
      </c>
      <c r="C18" s="29">
        <v>5.99</v>
      </c>
      <c r="D18" s="40">
        <v>1.45</v>
      </c>
      <c r="E18" s="40">
        <v>0</v>
      </c>
      <c r="F18" s="40">
        <v>4.8786401616618722</v>
      </c>
      <c r="G18" s="40">
        <v>7</v>
      </c>
    </row>
    <row r="19" spans="1:7" ht="33.75">
      <c r="A19" s="3" t="s">
        <v>24</v>
      </c>
      <c r="B19" s="9" t="s">
        <v>25</v>
      </c>
      <c r="C19" s="29">
        <f>D19+E19+F19+G19</f>
        <v>0</v>
      </c>
      <c r="D19" s="40"/>
      <c r="E19" s="40"/>
      <c r="F19" s="40"/>
      <c r="G19" s="40"/>
    </row>
    <row r="20" spans="1:7">
      <c r="A20" s="3" t="s">
        <v>26</v>
      </c>
      <c r="B20" s="4" t="s">
        <v>27</v>
      </c>
      <c r="C20" s="29">
        <f>C8-C17-C19</f>
        <v>191.40436</v>
      </c>
      <c r="D20" s="29">
        <f>D8-D17-D19</f>
        <v>150.48585</v>
      </c>
      <c r="E20" s="29">
        <f>E8-E17-E19</f>
        <v>0</v>
      </c>
      <c r="F20" s="29">
        <f>F8-F17-F19</f>
        <v>120.30554838709678</v>
      </c>
      <c r="G20" s="29">
        <f>G8-G17-G19</f>
        <v>50.634360000000001</v>
      </c>
    </row>
    <row r="21" spans="1:7" ht="33.75">
      <c r="A21" s="3" t="s">
        <v>28</v>
      </c>
      <c r="B21" s="5" t="s">
        <v>29</v>
      </c>
      <c r="C21" s="29">
        <f t="shared" ref="C21:C26" si="0">D21+E21+F21+G21</f>
        <v>0</v>
      </c>
      <c r="D21" s="40"/>
      <c r="E21" s="40"/>
      <c r="F21" s="40"/>
      <c r="G21" s="40"/>
    </row>
    <row r="22" spans="1:7">
      <c r="A22" s="3" t="s">
        <v>30</v>
      </c>
      <c r="B22" s="6" t="s">
        <v>31</v>
      </c>
      <c r="C22" s="29">
        <f t="shared" si="0"/>
        <v>0</v>
      </c>
      <c r="D22" s="40"/>
      <c r="E22" s="40"/>
      <c r="F22" s="40"/>
      <c r="G22" s="40"/>
    </row>
    <row r="23" spans="1:7" ht="33.75">
      <c r="A23" s="3" t="s">
        <v>32</v>
      </c>
      <c r="B23" s="6" t="s">
        <v>33</v>
      </c>
      <c r="C23" s="29">
        <f t="shared" si="0"/>
        <v>0</v>
      </c>
      <c r="D23" s="40"/>
      <c r="E23" s="40"/>
      <c r="F23" s="40"/>
      <c r="G23" s="40"/>
    </row>
    <row r="24" spans="1:7" ht="22.5">
      <c r="A24" s="3" t="s">
        <v>34</v>
      </c>
      <c r="B24" s="6" t="s">
        <v>35</v>
      </c>
      <c r="C24" s="29">
        <f t="shared" si="0"/>
        <v>0</v>
      </c>
      <c r="D24" s="40"/>
      <c r="E24" s="40"/>
      <c r="F24" s="40"/>
      <c r="G24" s="40"/>
    </row>
    <row r="25" spans="1:7" ht="22.5">
      <c r="A25" s="3" t="s">
        <v>36</v>
      </c>
      <c r="B25" s="10" t="s">
        <v>37</v>
      </c>
      <c r="C25" s="29">
        <f t="shared" si="0"/>
        <v>0</v>
      </c>
      <c r="D25" s="40"/>
      <c r="E25" s="40"/>
      <c r="F25" s="40"/>
      <c r="G25" s="40"/>
    </row>
    <row r="26" spans="1:7" ht="22.5">
      <c r="A26" s="3" t="s">
        <v>38</v>
      </c>
      <c r="B26" s="5" t="s">
        <v>39</v>
      </c>
      <c r="C26" s="29">
        <f t="shared" si="0"/>
        <v>191.40436</v>
      </c>
      <c r="D26" s="40">
        <v>74.91</v>
      </c>
      <c r="E26" s="40">
        <v>0</v>
      </c>
      <c r="F26" s="40">
        <v>65.86</v>
      </c>
      <c r="G26" s="40">
        <f>G20</f>
        <v>50.634360000000001</v>
      </c>
    </row>
    <row r="27" spans="1:7" hidden="1">
      <c r="A27" s="11" t="s">
        <v>40</v>
      </c>
      <c r="B27" s="12" t="s">
        <v>41</v>
      </c>
      <c r="C27" s="18">
        <f>C8-C17-C19-C21-C26</f>
        <v>0</v>
      </c>
      <c r="D27" s="18">
        <f>D8-D17-D19-D21-D26-E11-F11</f>
        <v>0</v>
      </c>
      <c r="E27" s="18">
        <f>E8-E17-E19-E21-E26-F12-G12</f>
        <v>0</v>
      </c>
      <c r="F27" s="18">
        <f>F8-F17-F19-F21-F26-G13</f>
        <v>0</v>
      </c>
      <c r="G27" s="18">
        <f>G8-G17-G19-G21-G26</f>
        <v>0</v>
      </c>
    </row>
    <row r="28" spans="1:7" ht="22.5" hidden="1">
      <c r="A28" s="11" t="s">
        <v>42</v>
      </c>
      <c r="B28" s="12" t="s">
        <v>43</v>
      </c>
      <c r="C28" s="19">
        <f>IF(C20=0,0,C26/C20)</f>
        <v>1</v>
      </c>
      <c r="D28" s="20"/>
      <c r="E28" s="20"/>
      <c r="F28" s="20"/>
      <c r="G28" s="20"/>
    </row>
    <row r="29" spans="1:7" ht="22.5" hidden="1">
      <c r="A29" s="11" t="s">
        <v>44</v>
      </c>
      <c r="B29" s="12" t="s">
        <v>45</v>
      </c>
      <c r="C29" s="17">
        <f>C26+C30+C19*C28</f>
        <v>203.6</v>
      </c>
      <c r="D29" s="21"/>
      <c r="E29" s="21"/>
      <c r="F29" s="21"/>
      <c r="G29" s="21"/>
    </row>
    <row r="30" spans="1:7" hidden="1">
      <c r="A30" s="11" t="s">
        <v>46</v>
      </c>
      <c r="B30" s="12" t="s">
        <v>47</v>
      </c>
      <c r="C30" s="17">
        <f>C17*C28</f>
        <v>12.195640000000001</v>
      </c>
      <c r="D30" s="21"/>
      <c r="E30" s="21"/>
      <c r="F30" s="21"/>
      <c r="G30" s="21"/>
    </row>
  </sheetData>
  <mergeCells count="6">
    <mergeCell ref="A5:A6"/>
    <mergeCell ref="B5:B6"/>
    <mergeCell ref="C5:G5"/>
    <mergeCell ref="A1:G1"/>
    <mergeCell ref="A2:G2"/>
    <mergeCell ref="A3:G3"/>
  </mergeCells>
  <dataValidations count="1">
    <dataValidation type="decimal" allowBlank="1" showErrorMessage="1" errorTitle="Ошибка" error="Допускается ввод только неотрицательных чисел!" sqref="D18:G19 G13 E11:F11 F12:G12 D14:G16 D21:G26">
      <formula1>0</formula1>
      <formula2>9.99999999999999E+23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abSelected="1" topLeftCell="A10" workbookViewId="0">
      <selection activeCell="A2" sqref="A2:G2"/>
    </sheetView>
  </sheetViews>
  <sheetFormatPr defaultRowHeight="15"/>
  <cols>
    <col min="1" max="1" width="7.7109375" customWidth="1"/>
    <col min="2" max="2" width="37.7109375" customWidth="1"/>
    <col min="3" max="3" width="10" customWidth="1"/>
    <col min="4" max="4" width="8.5703125" customWidth="1"/>
    <col min="5" max="5" width="8.42578125" customWidth="1"/>
  </cols>
  <sheetData>
    <row r="1" spans="1:7">
      <c r="A1" s="43" t="s">
        <v>76</v>
      </c>
      <c r="B1" s="43"/>
      <c r="C1" s="43"/>
      <c r="D1" s="43"/>
      <c r="E1" s="43"/>
      <c r="F1" s="43"/>
      <c r="G1" s="43"/>
    </row>
    <row r="2" spans="1:7">
      <c r="A2" s="43" t="s">
        <v>74</v>
      </c>
      <c r="B2" s="43"/>
      <c r="C2" s="43"/>
      <c r="D2" s="43"/>
      <c r="E2" s="43"/>
      <c r="F2" s="43"/>
      <c r="G2" s="43"/>
    </row>
    <row r="3" spans="1:7">
      <c r="A3" s="43" t="s">
        <v>75</v>
      </c>
      <c r="B3" s="43"/>
      <c r="C3" s="43"/>
      <c r="D3" s="43"/>
      <c r="E3" s="43"/>
      <c r="F3" s="43"/>
      <c r="G3" s="43"/>
    </row>
    <row r="4" spans="1:7">
      <c r="A4" s="42"/>
      <c r="B4" s="42"/>
      <c r="C4" s="42"/>
      <c r="D4" s="42"/>
      <c r="E4" s="42"/>
      <c r="F4" s="42"/>
      <c r="G4" s="42"/>
    </row>
    <row r="5" spans="1:7" ht="15" customHeight="1">
      <c r="A5" s="44" t="s">
        <v>0</v>
      </c>
      <c r="B5" s="44" t="s">
        <v>1</v>
      </c>
      <c r="C5" s="14" t="str">
        <f>IF(prd,"Предложение регулятора по корректировке на "&amp;prd &amp; " год","-")</f>
        <v>Предложение регулятора по корректировке на 2014 год</v>
      </c>
      <c r="D5" s="15"/>
      <c r="E5" s="15"/>
      <c r="F5" s="15"/>
      <c r="G5" s="16"/>
    </row>
    <row r="6" spans="1:7">
      <c r="A6" s="45"/>
      <c r="B6" s="45"/>
      <c r="C6" s="26" t="s">
        <v>48</v>
      </c>
      <c r="D6" s="26" t="s">
        <v>9</v>
      </c>
      <c r="E6" s="26" t="s">
        <v>54</v>
      </c>
      <c r="F6" s="26" t="s">
        <v>69</v>
      </c>
      <c r="G6" s="26" t="s">
        <v>50</v>
      </c>
    </row>
    <row r="7" spans="1:7">
      <c r="A7" s="39" t="s">
        <v>2</v>
      </c>
      <c r="B7" s="46">
        <v>2</v>
      </c>
      <c r="C7" s="39" t="s">
        <v>24</v>
      </c>
      <c r="D7" s="39" t="s">
        <v>26</v>
      </c>
      <c r="E7" s="39" t="s">
        <v>70</v>
      </c>
      <c r="F7" s="39" t="s">
        <v>71</v>
      </c>
      <c r="G7" s="39" t="s">
        <v>72</v>
      </c>
    </row>
    <row r="8" spans="1:7" ht="22.5">
      <c r="A8" s="7" t="s">
        <v>2</v>
      </c>
      <c r="B8" s="22" t="s">
        <v>51</v>
      </c>
      <c r="C8" s="27">
        <v>32.64</v>
      </c>
      <c r="D8" s="27">
        <v>24.48</v>
      </c>
      <c r="E8" s="27"/>
      <c r="F8" s="27">
        <v>20.28</v>
      </c>
      <c r="G8" s="27">
        <v>8.73</v>
      </c>
    </row>
    <row r="9" spans="1:7">
      <c r="A9" s="3" t="s">
        <v>4</v>
      </c>
      <c r="B9" s="5" t="s">
        <v>5</v>
      </c>
      <c r="C9" s="28"/>
      <c r="D9" s="28"/>
      <c r="E9" s="29"/>
      <c r="F9" s="29">
        <v>12.12</v>
      </c>
      <c r="G9" s="29">
        <v>8.73</v>
      </c>
    </row>
    <row r="10" spans="1:7">
      <c r="A10" s="3" t="s">
        <v>6</v>
      </c>
      <c r="B10" s="5" t="s">
        <v>7</v>
      </c>
      <c r="C10" s="28"/>
      <c r="D10" s="30"/>
      <c r="E10" s="30"/>
      <c r="F10" s="30"/>
      <c r="G10" s="30"/>
    </row>
    <row r="11" spans="1:7">
      <c r="A11" s="3" t="s">
        <v>52</v>
      </c>
      <c r="B11" s="6" t="s">
        <v>9</v>
      </c>
      <c r="C11" s="28"/>
      <c r="D11" s="30"/>
      <c r="E11" s="31"/>
      <c r="F11" s="31">
        <v>12.12</v>
      </c>
      <c r="G11" s="30"/>
    </row>
    <row r="12" spans="1:7">
      <c r="A12" s="3" t="s">
        <v>53</v>
      </c>
      <c r="B12" s="6" t="s">
        <v>54</v>
      </c>
      <c r="C12" s="28"/>
      <c r="D12" s="30"/>
      <c r="E12" s="30"/>
      <c r="F12" s="31"/>
      <c r="G12" s="31"/>
    </row>
    <row r="13" spans="1:7">
      <c r="A13" s="3" t="s">
        <v>55</v>
      </c>
      <c r="B13" s="6" t="s">
        <v>13</v>
      </c>
      <c r="C13" s="28"/>
      <c r="D13" s="30"/>
      <c r="E13" s="30"/>
      <c r="F13" s="30"/>
      <c r="G13" s="31">
        <v>8.73</v>
      </c>
    </row>
    <row r="14" spans="1:7">
      <c r="A14" s="3" t="s">
        <v>14</v>
      </c>
      <c r="B14" s="5" t="s">
        <v>56</v>
      </c>
      <c r="C14" s="29"/>
      <c r="D14" s="31"/>
      <c r="E14" s="31"/>
      <c r="F14" s="31"/>
      <c r="G14" s="31"/>
    </row>
    <row r="15" spans="1:7" ht="22.5">
      <c r="A15" s="3" t="s">
        <v>16</v>
      </c>
      <c r="B15" s="5" t="s">
        <v>17</v>
      </c>
      <c r="C15" s="29"/>
      <c r="D15" s="31"/>
      <c r="E15" s="31"/>
      <c r="F15" s="31"/>
      <c r="G15" s="31"/>
    </row>
    <row r="16" spans="1:7">
      <c r="A16" s="3" t="s">
        <v>18</v>
      </c>
      <c r="B16" s="5" t="s">
        <v>57</v>
      </c>
      <c r="C16" s="29">
        <v>32.64</v>
      </c>
      <c r="D16" s="31">
        <v>24.48</v>
      </c>
      <c r="E16" s="31"/>
      <c r="F16" s="31">
        <v>8.16</v>
      </c>
      <c r="G16" s="31"/>
    </row>
    <row r="17" spans="1:7">
      <c r="A17" s="3" t="s">
        <v>20</v>
      </c>
      <c r="B17" s="4" t="s">
        <v>58</v>
      </c>
      <c r="C17" s="32">
        <v>1.96</v>
      </c>
      <c r="D17" s="33">
        <v>0.35</v>
      </c>
      <c r="E17" s="32"/>
      <c r="F17" s="32">
        <v>0.99</v>
      </c>
      <c r="G17" s="32">
        <v>0.61</v>
      </c>
    </row>
    <row r="18" spans="1:7">
      <c r="A18" s="3" t="s">
        <v>22</v>
      </c>
      <c r="B18" s="5" t="s">
        <v>59</v>
      </c>
      <c r="C18" s="32">
        <v>5.99</v>
      </c>
      <c r="D18" s="33">
        <v>1.45</v>
      </c>
      <c r="E18" s="32"/>
      <c r="F18" s="32">
        <v>4.88</v>
      </c>
      <c r="G18" s="32">
        <v>7</v>
      </c>
    </row>
    <row r="19" spans="1:7" ht="23.25" customHeight="1">
      <c r="A19" s="3" t="s">
        <v>24</v>
      </c>
      <c r="B19" s="9" t="s">
        <v>60</v>
      </c>
      <c r="C19" s="29"/>
      <c r="D19" s="31"/>
      <c r="E19" s="31"/>
      <c r="F19" s="31"/>
      <c r="G19" s="31"/>
    </row>
    <row r="20" spans="1:7" ht="22.5">
      <c r="A20" s="3" t="s">
        <v>26</v>
      </c>
      <c r="B20" s="4" t="s">
        <v>61</v>
      </c>
      <c r="C20" s="29">
        <v>30.68</v>
      </c>
      <c r="D20" s="34">
        <v>24.13</v>
      </c>
      <c r="E20" s="29"/>
      <c r="F20" s="29">
        <v>19.29</v>
      </c>
      <c r="G20" s="29">
        <v>8.1199999999999992</v>
      </c>
    </row>
    <row r="21" spans="1:7" ht="35.25" customHeight="1">
      <c r="A21" s="3" t="s">
        <v>28</v>
      </c>
      <c r="B21" s="5" t="s">
        <v>62</v>
      </c>
      <c r="C21" s="29"/>
      <c r="D21" s="31"/>
      <c r="E21" s="31"/>
      <c r="F21" s="31"/>
      <c r="G21" s="31"/>
    </row>
    <row r="22" spans="1:7" ht="21" customHeight="1">
      <c r="A22" s="3" t="s">
        <v>36</v>
      </c>
      <c r="B22" s="5" t="s">
        <v>63</v>
      </c>
      <c r="C22" s="29"/>
      <c r="D22" s="31"/>
      <c r="E22" s="31"/>
      <c r="F22" s="31"/>
      <c r="G22" s="31"/>
    </row>
    <row r="23" spans="1:7">
      <c r="A23" s="3" t="s">
        <v>38</v>
      </c>
      <c r="B23" s="5" t="s">
        <v>64</v>
      </c>
      <c r="C23" s="29">
        <v>30.68</v>
      </c>
      <c r="D23" s="31">
        <v>12.01</v>
      </c>
      <c r="E23" s="31"/>
      <c r="F23" s="31">
        <v>10.56</v>
      </c>
      <c r="G23" s="31">
        <v>8.1199999999999992</v>
      </c>
    </row>
    <row r="24" spans="1:7" hidden="1">
      <c r="A24" s="11" t="s">
        <v>65</v>
      </c>
      <c r="B24" s="23" t="s">
        <v>41</v>
      </c>
      <c r="C24" s="35"/>
      <c r="D24" s="35"/>
      <c r="E24" s="35"/>
      <c r="F24" s="35"/>
      <c r="G24" s="35"/>
    </row>
    <row r="25" spans="1:7" hidden="1">
      <c r="A25" s="11" t="s">
        <v>66</v>
      </c>
      <c r="B25" s="23" t="s">
        <v>67</v>
      </c>
      <c r="C25" s="32">
        <v>6237.75</v>
      </c>
      <c r="D25" s="36"/>
      <c r="E25" s="36"/>
      <c r="F25" s="36"/>
      <c r="G25" s="36"/>
    </row>
    <row r="26" spans="1:7" hidden="1">
      <c r="A26" s="24" t="s">
        <v>68</v>
      </c>
      <c r="B26" s="25" t="s">
        <v>43</v>
      </c>
      <c r="C26" s="37">
        <v>1</v>
      </c>
      <c r="D26" s="38"/>
      <c r="E26" s="38"/>
      <c r="F26" s="38"/>
      <c r="G26" s="38"/>
    </row>
  </sheetData>
  <mergeCells count="6">
    <mergeCell ref="A1:G1"/>
    <mergeCell ref="A2:G2"/>
    <mergeCell ref="A3:G3"/>
    <mergeCell ref="A5:A6"/>
    <mergeCell ref="B5:B6"/>
    <mergeCell ref="C5:G5"/>
  </mergeCells>
  <dataValidations count="1">
    <dataValidation type="decimal" allowBlank="1" showErrorMessage="1" errorTitle="Ошибка" error="Допускается ввод только неотрицательных чисел!" sqref="C25 E11:F11 F12:G12 G13:G16 D14:F16 D19:G19 D21:G23">
      <formula1>0</formula1>
      <formula2>9.99999999999999E+23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Баланс ээ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Mimichka</dc:creator>
  <cp:lastModifiedBy>Mimichka</cp:lastModifiedBy>
  <dcterms:created xsi:type="dcterms:W3CDTF">2014-02-10T11:07:51Z</dcterms:created>
  <dcterms:modified xsi:type="dcterms:W3CDTF">2014-02-10T11:16:27Z</dcterms:modified>
</cp:coreProperties>
</file>